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eis\OneDrive\Documentos\Trabalho\RRF\5 RJ\TT\"/>
    </mc:Choice>
  </mc:AlternateContent>
  <xr:revisionPtr revIDLastSave="0" documentId="13_ncr:1_{3060C107-1341-4439-B77F-8C78E63758FD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Rio de Janeiro 17" sheetId="3" r:id="rId1"/>
    <sheet name="Rio de Janeiro 18" sheetId="2" r:id="rId2"/>
    <sheet name="Rio de Janeiro 19" sheetId="1" r:id="rId3"/>
    <sheet name="Rio de Janeiro 2020" sheetId="4" r:id="rId4"/>
  </sheets>
  <definedNames>
    <definedName name="_ftn1" localSheetId="2">'Rio de Janeiro 19'!$B$16</definedName>
    <definedName name="_ftn1" localSheetId="3">'Rio de Janeiro 2020'!$B$15</definedName>
    <definedName name="_ftnref1" localSheetId="2">'Rio de Janeiro 19'!$B$13</definedName>
    <definedName name="_ftnref1" localSheetId="3">'Rio de Janeiro 2020'!$B$12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4" l="1"/>
  <c r="J12" i="4"/>
  <c r="I13" i="4" l="1"/>
  <c r="I14" i="4"/>
  <c r="I12" i="4"/>
  <c r="H14" i="4" l="1"/>
  <c r="H13" i="4"/>
  <c r="H12" i="4"/>
  <c r="G14" i="4" l="1"/>
  <c r="G13" i="4" l="1"/>
  <c r="G12" i="4"/>
  <c r="F14" i="4" l="1"/>
  <c r="F13" i="4"/>
  <c r="F12" i="4"/>
  <c r="J15" i="4" l="1"/>
  <c r="I15" i="4"/>
  <c r="H15" i="4"/>
  <c r="G15" i="4"/>
  <c r="F15" i="4"/>
  <c r="E15" i="4"/>
  <c r="D15" i="4"/>
  <c r="C15" i="4"/>
  <c r="N16" i="1" l="1"/>
  <c r="M16" i="1" l="1"/>
  <c r="J16" i="1"/>
  <c r="K16" i="1"/>
  <c r="L15" i="1" l="1"/>
  <c r="L16" i="1" s="1"/>
  <c r="I16" i="1" l="1"/>
  <c r="N13" i="3" l="1"/>
  <c r="M13" i="3" l="1"/>
  <c r="L13" i="3"/>
  <c r="K13" i="3"/>
  <c r="G16" i="1" l="1"/>
  <c r="H16" i="1"/>
  <c r="K16" i="3" l="1"/>
  <c r="G16" i="2" l="1"/>
  <c r="H16" i="2"/>
  <c r="I16" i="2"/>
  <c r="J16" i="2"/>
  <c r="K16" i="2"/>
  <c r="L16" i="2"/>
  <c r="M16" i="2"/>
  <c r="N16" i="2"/>
  <c r="G16" i="3"/>
  <c r="H16" i="3"/>
  <c r="I16" i="3"/>
  <c r="J16" i="3"/>
  <c r="L16" i="3"/>
  <c r="M16" i="3"/>
  <c r="N16" i="3"/>
  <c r="F16" i="3" l="1"/>
  <c r="E16" i="3"/>
  <c r="D16" i="3"/>
  <c r="C16" i="3"/>
  <c r="F16" i="2"/>
  <c r="E16" i="2"/>
  <c r="D16" i="2"/>
  <c r="C16" i="2"/>
  <c r="F16" i="1" l="1"/>
  <c r="E16" i="1"/>
  <c r="D16" i="1" l="1"/>
  <c r="C16" i="1"/>
</calcChain>
</file>

<file path=xl/sharedStrings.xml><?xml version="1.0" encoding="utf-8"?>
<sst xmlns="http://schemas.openxmlformats.org/spreadsheetml/2006/main" count="106" uniqueCount="34">
  <si>
    <t>R$ mil</t>
  </si>
  <si>
    <t>Rio de Janeiro/RJ</t>
  </si>
  <si>
    <t>Saldo Devedor em 2017</t>
  </si>
  <si>
    <t>Programa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</si>
  <si>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</si>
  <si>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</si>
  <si>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</si>
  <si>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</si>
  <si>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</si>
  <si>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</si>
  <si>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</si>
  <si>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</si>
  <si>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</si>
  <si>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</si>
  <si>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</si>
  <si>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</si>
  <si>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-</t>
  </si>
  <si>
    <t xml:space="preserve">BACEN/BANERJ </t>
  </si>
  <si>
    <t>Honra de Aval</t>
  </si>
  <si>
    <t>Total:</t>
  </si>
  <si>
    <t>Saldo Devedor em 2018</t>
  </si>
  <si>
    <t>Saldo Devedor em 2019</t>
  </si>
  <si>
    <r>
      <t xml:space="preserve">Lei 9.496/97 </t>
    </r>
    <r>
      <rPr>
        <sz val="8"/>
        <rFont val="Arial"/>
        <family val="2"/>
      </rPr>
      <t>(1)</t>
    </r>
  </si>
  <si>
    <t xml:space="preserve"> (1) apurado conforme metodologia contratual</t>
  </si>
  <si>
    <t>Saldo Devedor em 2020</t>
  </si>
  <si>
    <t>Agosto (2)</t>
  </si>
  <si>
    <t xml:space="preserve">(2) saldo devedor de encerramento do período inicial do RRF (05/09/2017 a 04/09/2020). </t>
  </si>
  <si>
    <t>Obs.: início do RRF/RJ: 05/09/2017.</t>
  </si>
  <si>
    <t>Estado do Rio de Janeiro</t>
  </si>
  <si>
    <t>Regime de Recuperação Fiscal - RRF</t>
  </si>
  <si>
    <t>onta Gráfica 1 - Período de Suspensão de Pagamento</t>
  </si>
  <si>
    <t xml:space="preserve">Conta Gráfica 1 - Período de Suspensão dos Pagamentos </t>
  </si>
  <si>
    <t>Conta Gráfica 1 - Período de Suspensão dos Pagamentos</t>
  </si>
  <si>
    <t>Conta Gráfica 1  - Período de Suspensão dos Pagamentos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</si>
</sst>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7" fillId="0" borderId="0" xfId="0" applyFont="1" applyAlignment="1">
      <alignment horizontal="right" vertical="center"/>
    </xf>
    <xf numFmtId="43" fontId="0" fillId="0" borderId="0" xfId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164" fontId="0" fillId="0" borderId="0" xfId="0" applyNumberFormat="1" applyFill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43" fontId="0" fillId="0" borderId="0" xfId="0" applyNumberFormat="1"/>
    <xf numFmtId="164" fontId="0" fillId="0" borderId="0" xfId="1" applyNumberFormat="1" applyFont="1" applyAlignment="1">
      <alignment horizontal="center" vertical="center"/>
    </xf>
    <xf numFmtId="0" fontId="9" fillId="0" borderId="0" xfId="0" quotePrefix="1" applyFont="1" applyFill="1" applyBorder="1" applyAlignment="1">
      <alignment horizontal="left"/>
    </xf>
    <xf numFmtId="164" fontId="5" fillId="0" borderId="6" xfId="1" applyNumberFormat="1" applyFont="1" applyBorder="1" applyAlignment="1">
      <alignment horizontal="center" vertical="center"/>
    </xf>
    <xf numFmtId="164" fontId="5" fillId="0" borderId="6" xfId="1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6" fillId="0" borderId="19" xfId="1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0"/>
  <sheetViews>
    <sheetView topLeftCell="A4" workbookViewId="0">
      <selection activeCell="E18" sqref="E18"/>
    </sheetView>
  </sheetViews>
  <sheetFormatPr defaultRowHeight="15" x14ac:dyDescent="0.25"/>
  <cols>
    <col min="1" max="1" width="2.5703125" customWidth="1"/>
    <col min="2" max="2" width="23" customWidth="1"/>
    <col min="3" max="3" width="7.42578125" style="1" bestFit="1" customWidth="1"/>
    <col min="4" max="4" width="9.5703125" style="1" bestFit="1" customWidth="1"/>
    <col min="5" max="10" width="7.140625" style="1" bestFit="1" customWidth="1"/>
    <col min="11" max="14" width="18.140625" style="1" bestFit="1" customWidth="1"/>
  </cols>
  <sheetData>
    <row r="2" spans="2:14" x14ac:dyDescent="0.25">
      <c r="B2" s="9"/>
    </row>
    <row r="3" spans="2:14" x14ac:dyDescent="0.25">
      <c r="B3" s="10"/>
    </row>
    <row r="5" spans="2:14" ht="23.25" x14ac:dyDescent="0.35">
      <c r="B5" s="31" t="s">
        <v>28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2:14" ht="23.25" x14ac:dyDescent="0.35">
      <c r="B6" s="31" t="s">
        <v>29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2:14" ht="15.75" thickBot="1" x14ac:dyDescent="0.3">
      <c r="N7" s="11" t="s">
        <v>0</v>
      </c>
    </row>
    <row r="8" spans="2:14" x14ac:dyDescent="0.25">
      <c r="B8" s="32" t="s">
        <v>32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2:14" ht="15.75" thickBot="1" x14ac:dyDescent="0.3"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2:14" ht="32.25" customHeight="1" x14ac:dyDescent="0.25">
      <c r="B10" s="28" t="s">
        <v>1</v>
      </c>
      <c r="C10" s="38" t="s">
        <v>2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</row>
    <row r="11" spans="2:14" x14ac:dyDescent="0.25">
      <c r="B11" s="41" t="s">
        <v>3</v>
      </c>
      <c r="C11" s="29" t="s">
        <v>4</v>
      </c>
      <c r="D11" s="42" t="s">
        <v>5</v>
      </c>
      <c r="E11" s="29" t="s">
        <v>6</v>
      </c>
      <c r="F11" s="42" t="s">
        <v>7</v>
      </c>
      <c r="G11" s="29" t="s">
        <v>8</v>
      </c>
      <c r="H11" s="42" t="s">
        <v>9</v>
      </c>
      <c r="I11" s="29" t="s">
        <v>10</v>
      </c>
      <c r="J11" s="42" t="s">
        <v>11</v>
      </c>
      <c r="K11" s="29" t="s">
        <v>12</v>
      </c>
      <c r="L11" s="42" t="s">
        <v>13</v>
      </c>
      <c r="M11" s="29" t="s">
        <v>14</v>
      </c>
      <c r="N11" s="30" t="s">
        <v>15</v>
      </c>
    </row>
    <row r="12" spans="2:14" x14ac:dyDescent="0.25">
      <c r="B12" s="41"/>
      <c r="C12" s="29"/>
      <c r="D12" s="42"/>
      <c r="E12" s="29"/>
      <c r="F12" s="42"/>
      <c r="G12" s="29"/>
      <c r="H12" s="42"/>
      <c r="I12" s="29"/>
      <c r="J12" s="42"/>
      <c r="K12" s="29"/>
      <c r="L12" s="42"/>
      <c r="M12" s="29"/>
      <c r="N12" s="30"/>
    </row>
    <row r="13" spans="2:14" ht="20.25" customHeight="1" x14ac:dyDescent="0.25">
      <c r="B13" s="3" t="s">
        <v>22</v>
      </c>
      <c r="C13" s="7"/>
      <c r="D13" s="5"/>
      <c r="E13" s="7"/>
      <c r="F13" s="5"/>
      <c r="G13" s="8" t="s">
        <v>16</v>
      </c>
      <c r="H13" s="2" t="s">
        <v>16</v>
      </c>
      <c r="I13" s="8" t="s">
        <v>16</v>
      </c>
      <c r="J13" s="2" t="s">
        <v>16</v>
      </c>
      <c r="K13" s="7">
        <f>6414598907.16/1000</f>
        <v>6414598.9071599999</v>
      </c>
      <c r="L13" s="5">
        <f>6771186210.58/1000</f>
        <v>6771186.2105799997</v>
      </c>
      <c r="M13" s="7">
        <f>7132485308.14/1000</f>
        <v>7132485.3081400003</v>
      </c>
      <c r="N13" s="5">
        <f>7515434612.59/1000</f>
        <v>7515434.61259</v>
      </c>
    </row>
    <row r="14" spans="2:14" ht="20.25" customHeight="1" x14ac:dyDescent="0.25">
      <c r="B14" s="3" t="s">
        <v>17</v>
      </c>
      <c r="C14" s="7"/>
      <c r="D14" s="5"/>
      <c r="E14" s="7"/>
      <c r="F14" s="5"/>
      <c r="G14" s="8" t="s">
        <v>16</v>
      </c>
      <c r="H14" s="2" t="s">
        <v>16</v>
      </c>
      <c r="I14" s="8" t="s">
        <v>16</v>
      </c>
      <c r="J14" s="2" t="s">
        <v>16</v>
      </c>
      <c r="K14" s="7">
        <v>1213690.3999999999</v>
      </c>
      <c r="L14" s="5">
        <v>1387932.88</v>
      </c>
      <c r="M14" s="7">
        <v>1549822.28</v>
      </c>
      <c r="N14" s="5">
        <v>1735544.44</v>
      </c>
    </row>
    <row r="15" spans="2:14" ht="20.25" customHeight="1" x14ac:dyDescent="0.25">
      <c r="B15" s="3" t="s">
        <v>18</v>
      </c>
      <c r="C15" s="7"/>
      <c r="D15" s="5"/>
      <c r="E15" s="7"/>
      <c r="F15" s="5"/>
      <c r="G15" s="8" t="s">
        <v>16</v>
      </c>
      <c r="H15" s="2" t="s">
        <v>16</v>
      </c>
      <c r="I15" s="8" t="s">
        <v>16</v>
      </c>
      <c r="J15" s="2" t="s">
        <v>16</v>
      </c>
      <c r="K15" s="7">
        <v>1824205.7432578523</v>
      </c>
      <c r="L15" s="5">
        <v>1970397.4791347142</v>
      </c>
      <c r="M15" s="7">
        <v>2404670.8205553298</v>
      </c>
      <c r="N15" s="5">
        <v>3090143.6227595354</v>
      </c>
    </row>
    <row r="16" spans="2:14" ht="20.25" customHeight="1" thickBot="1" x14ac:dyDescent="0.3">
      <c r="B16" s="4" t="s">
        <v>19</v>
      </c>
      <c r="C16" s="6">
        <f>SUM(C13:C15)</f>
        <v>0</v>
      </c>
      <c r="D16" s="6">
        <f>SUM(D13:D15)</f>
        <v>0</v>
      </c>
      <c r="E16" s="6">
        <f>SUM(E13:E15)</f>
        <v>0</v>
      </c>
      <c r="F16" s="6">
        <f>SUM(F13:F15)</f>
        <v>0</v>
      </c>
      <c r="G16" s="6">
        <f t="shared" ref="G16:N16" si="0">SUM(G13:G15)</f>
        <v>0</v>
      </c>
      <c r="H16" s="6">
        <f t="shared" si="0"/>
        <v>0</v>
      </c>
      <c r="I16" s="6">
        <f t="shared" si="0"/>
        <v>0</v>
      </c>
      <c r="J16" s="6">
        <f t="shared" si="0"/>
        <v>0</v>
      </c>
      <c r="K16" s="6">
        <f t="shared" si="0"/>
        <v>9452495.0504178517</v>
      </c>
      <c r="L16" s="6">
        <f t="shared" si="0"/>
        <v>10129516.569714714</v>
      </c>
      <c r="M16" s="6">
        <f t="shared" si="0"/>
        <v>11086978.408695329</v>
      </c>
      <c r="N16" s="6">
        <f t="shared" si="0"/>
        <v>12341122.675349535</v>
      </c>
    </row>
    <row r="17" spans="2:11" x14ac:dyDescent="0.25">
      <c r="B17" s="18" t="s">
        <v>27</v>
      </c>
    </row>
    <row r="18" spans="2:11" x14ac:dyDescent="0.25">
      <c r="B18" s="27"/>
      <c r="K18" s="13"/>
    </row>
    <row r="19" spans="2:11" x14ac:dyDescent="0.25">
      <c r="B19" s="18" t="s">
        <v>23</v>
      </c>
      <c r="K19" s="13"/>
    </row>
    <row r="20" spans="2:11" x14ac:dyDescent="0.25">
      <c r="K20" s="13"/>
    </row>
  </sheetData>
  <mergeCells count="17">
    <mergeCell ref="L11:L12"/>
    <mergeCell ref="M11:M12"/>
    <mergeCell ref="N11:N12"/>
    <mergeCell ref="B6:N6"/>
    <mergeCell ref="B5:N5"/>
    <mergeCell ref="B8:N9"/>
    <mergeCell ref="C10:N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18"/>
  <sheetViews>
    <sheetView topLeftCell="A8" workbookViewId="0">
      <selection activeCell="C25" sqref="C25"/>
    </sheetView>
  </sheetViews>
  <sheetFormatPr defaultRowHeight="15" x14ac:dyDescent="0.25"/>
  <cols>
    <col min="1" max="1" width="2.5703125" customWidth="1"/>
    <col min="2" max="2" width="23" customWidth="1"/>
    <col min="3" max="14" width="18.140625" style="1" bestFit="1" customWidth="1"/>
  </cols>
  <sheetData>
    <row r="2" spans="2:14" x14ac:dyDescent="0.25">
      <c r="B2" s="9"/>
    </row>
    <row r="3" spans="2:14" x14ac:dyDescent="0.25">
      <c r="B3" s="10"/>
    </row>
    <row r="5" spans="2:14" ht="23.25" x14ac:dyDescent="0.35">
      <c r="B5" s="31" t="s">
        <v>28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2:14" ht="23.25" x14ac:dyDescent="0.35">
      <c r="B6" s="31" t="s">
        <v>29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2:14" ht="15.75" thickBot="1" x14ac:dyDescent="0.3">
      <c r="N7" s="11" t="s">
        <v>0</v>
      </c>
    </row>
    <row r="8" spans="2:14" ht="15" customHeight="1" x14ac:dyDescent="0.25">
      <c r="B8" s="32" t="s">
        <v>33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2:14" ht="15" customHeight="1" thickBot="1" x14ac:dyDescent="0.3"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2:14" ht="32.25" customHeight="1" x14ac:dyDescent="0.25">
      <c r="B10" s="28" t="s">
        <v>1</v>
      </c>
      <c r="C10" s="43" t="s">
        <v>20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</row>
    <row r="11" spans="2:14" x14ac:dyDescent="0.25">
      <c r="B11" s="41" t="s">
        <v>3</v>
      </c>
      <c r="C11" s="29" t="s">
        <v>4</v>
      </c>
      <c r="D11" s="42" t="s">
        <v>5</v>
      </c>
      <c r="E11" s="29" t="s">
        <v>6</v>
      </c>
      <c r="F11" s="42" t="s">
        <v>7</v>
      </c>
      <c r="G11" s="29" t="s">
        <v>8</v>
      </c>
      <c r="H11" s="42" t="s">
        <v>9</v>
      </c>
      <c r="I11" s="29" t="s">
        <v>10</v>
      </c>
      <c r="J11" s="42" t="s">
        <v>11</v>
      </c>
      <c r="K11" s="29" t="s">
        <v>12</v>
      </c>
      <c r="L11" s="42" t="s">
        <v>13</v>
      </c>
      <c r="M11" s="29" t="s">
        <v>14</v>
      </c>
      <c r="N11" s="30" t="s">
        <v>15</v>
      </c>
    </row>
    <row r="12" spans="2:14" x14ac:dyDescent="0.25">
      <c r="B12" s="41"/>
      <c r="C12" s="29"/>
      <c r="D12" s="42"/>
      <c r="E12" s="29"/>
      <c r="F12" s="42"/>
      <c r="G12" s="29"/>
      <c r="H12" s="42"/>
      <c r="I12" s="29"/>
      <c r="J12" s="42"/>
      <c r="K12" s="29"/>
      <c r="L12" s="42"/>
      <c r="M12" s="29"/>
      <c r="N12" s="30"/>
    </row>
    <row r="13" spans="2:14" ht="20.25" customHeight="1" x14ac:dyDescent="0.25">
      <c r="B13" s="3" t="s">
        <v>22</v>
      </c>
      <c r="C13" s="7">
        <v>7891705.0477099996</v>
      </c>
      <c r="D13" s="5">
        <v>8284651.6050800001</v>
      </c>
      <c r="E13" s="7">
        <v>8668695.241489999</v>
      </c>
      <c r="F13" s="5">
        <v>9059070.5929199997</v>
      </c>
      <c r="G13" s="7">
        <v>9431289.0621499997</v>
      </c>
      <c r="H13" s="5">
        <v>9818218.1747299992</v>
      </c>
      <c r="I13" s="7">
        <v>10226234.600979999</v>
      </c>
      <c r="J13" s="5">
        <v>10729814.85306</v>
      </c>
      <c r="K13" s="7">
        <v>11142465.978709999</v>
      </c>
      <c r="L13" s="5">
        <v>11510535.27819</v>
      </c>
      <c r="M13" s="7">
        <v>11947067.523530001</v>
      </c>
      <c r="N13" s="24">
        <v>12366387.983280001</v>
      </c>
    </row>
    <row r="14" spans="2:14" ht="20.25" customHeight="1" x14ac:dyDescent="0.25">
      <c r="B14" s="3" t="s">
        <v>17</v>
      </c>
      <c r="C14" s="7">
        <v>1916919.06</v>
      </c>
      <c r="D14" s="5">
        <v>2095742.08</v>
      </c>
      <c r="E14" s="7">
        <v>2267885.9700000002</v>
      </c>
      <c r="F14" s="5">
        <v>2458495.67</v>
      </c>
      <c r="G14" s="7">
        <v>2663895.4700000002</v>
      </c>
      <c r="H14" s="5">
        <v>2896418.22</v>
      </c>
      <c r="I14" s="7">
        <v>3124121.86</v>
      </c>
      <c r="J14" s="5">
        <v>3305849.87</v>
      </c>
      <c r="K14" s="7">
        <v>3519214.49</v>
      </c>
      <c r="L14" s="5">
        <v>3798018.75</v>
      </c>
      <c r="M14" s="7">
        <v>3969637.96</v>
      </c>
      <c r="N14" s="24">
        <v>4086401.48</v>
      </c>
    </row>
    <row r="15" spans="2:14" ht="20.25" customHeight="1" x14ac:dyDescent="0.25">
      <c r="B15" s="3" t="s">
        <v>18</v>
      </c>
      <c r="C15" s="7">
        <v>3129456.3374358262</v>
      </c>
      <c r="D15" s="5">
        <v>3258756.8372442555</v>
      </c>
      <c r="E15" s="7">
        <v>3664131.3883510148</v>
      </c>
      <c r="F15" s="5">
        <v>3951484.0333820167</v>
      </c>
      <c r="G15" s="7">
        <v>4741144.8391177664</v>
      </c>
      <c r="H15" s="5">
        <v>5413007.3441340197</v>
      </c>
      <c r="I15" s="7">
        <v>5468868.6961207185</v>
      </c>
      <c r="J15" s="5">
        <v>6076048.7621036703</v>
      </c>
      <c r="K15" s="7">
        <v>6295153.8703171639</v>
      </c>
      <c r="L15" s="5">
        <v>6292380.4142976673</v>
      </c>
      <c r="M15" s="7">
        <v>7113091.2292496292</v>
      </c>
      <c r="N15" s="24">
        <v>7782347.2429836495</v>
      </c>
    </row>
    <row r="16" spans="2:14" ht="20.25" customHeight="1" thickBot="1" x14ac:dyDescent="0.3">
      <c r="B16" s="4" t="s">
        <v>19</v>
      </c>
      <c r="C16" s="6">
        <f>SUM(C13:C15)</f>
        <v>12938080.445145827</v>
      </c>
      <c r="D16" s="6">
        <f>SUM(D13:D15)</f>
        <v>13639150.522324255</v>
      </c>
      <c r="E16" s="6">
        <f>SUM(E13:E15)</f>
        <v>14600712.599841014</v>
      </c>
      <c r="F16" s="6">
        <f>SUM(F13:F15)</f>
        <v>15469050.296302017</v>
      </c>
      <c r="G16" s="6">
        <f t="shared" ref="G16:N16" si="0">SUM(G13:G15)</f>
        <v>16836329.371267766</v>
      </c>
      <c r="H16" s="6">
        <f t="shared" si="0"/>
        <v>18127643.73886402</v>
      </c>
      <c r="I16" s="6">
        <f t="shared" si="0"/>
        <v>18819225.157100715</v>
      </c>
      <c r="J16" s="6">
        <f t="shared" si="0"/>
        <v>20111713.48516367</v>
      </c>
      <c r="K16" s="6">
        <f t="shared" si="0"/>
        <v>20956834.339027163</v>
      </c>
      <c r="L16" s="6">
        <f t="shared" si="0"/>
        <v>21600934.442487668</v>
      </c>
      <c r="M16" s="6">
        <f t="shared" si="0"/>
        <v>23029796.71277963</v>
      </c>
      <c r="N16" s="26">
        <f t="shared" si="0"/>
        <v>24235136.70626365</v>
      </c>
    </row>
    <row r="18" spans="2:2" x14ac:dyDescent="0.25">
      <c r="B18" s="18" t="s">
        <v>23</v>
      </c>
    </row>
  </sheetData>
  <mergeCells count="17">
    <mergeCell ref="L11:L12"/>
    <mergeCell ref="M11:M12"/>
    <mergeCell ref="N11:N12"/>
    <mergeCell ref="B6:N6"/>
    <mergeCell ref="B5:N5"/>
    <mergeCell ref="B8:N9"/>
    <mergeCell ref="C10:N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8"/>
  <sheetViews>
    <sheetView topLeftCell="A5" workbookViewId="0">
      <selection activeCell="B10" sqref="B10"/>
    </sheetView>
  </sheetViews>
  <sheetFormatPr defaultRowHeight="15" x14ac:dyDescent="0.25"/>
  <cols>
    <col min="1" max="1" width="2.5703125" customWidth="1"/>
    <col min="2" max="2" width="23" customWidth="1"/>
    <col min="3" max="7" width="18.140625" style="1" bestFit="1" customWidth="1"/>
    <col min="8" max="8" width="19.7109375" style="1" customWidth="1"/>
    <col min="9" max="12" width="15.140625" style="1" customWidth="1"/>
    <col min="13" max="13" width="18.5703125" style="1" customWidth="1"/>
    <col min="14" max="14" width="15.140625" style="1" customWidth="1"/>
    <col min="15" max="15" width="16.85546875" bestFit="1" customWidth="1"/>
  </cols>
  <sheetData>
    <row r="1" spans="2:15" x14ac:dyDescent="0.25">
      <c r="D1" s="1" t="s">
        <v>30</v>
      </c>
    </row>
    <row r="2" spans="2:15" x14ac:dyDescent="0.25">
      <c r="B2" s="9"/>
    </row>
    <row r="3" spans="2:15" x14ac:dyDescent="0.25">
      <c r="B3" s="10"/>
    </row>
    <row r="5" spans="2:15" ht="23.25" x14ac:dyDescent="0.35">
      <c r="B5" s="31" t="s">
        <v>28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2:15" ht="23.25" x14ac:dyDescent="0.35">
      <c r="B6" s="31" t="s">
        <v>29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2:15" ht="15.75" thickBot="1" x14ac:dyDescent="0.3">
      <c r="N7" s="11" t="s">
        <v>0</v>
      </c>
    </row>
    <row r="8" spans="2:15" x14ac:dyDescent="0.25">
      <c r="B8" s="32" t="s">
        <v>33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2:15" ht="15.75" thickBot="1" x14ac:dyDescent="0.3"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2:15" ht="32.25" customHeight="1" x14ac:dyDescent="0.25">
      <c r="B10" s="28" t="s">
        <v>1</v>
      </c>
      <c r="C10" s="43" t="s">
        <v>21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</row>
    <row r="11" spans="2:15" x14ac:dyDescent="0.25">
      <c r="B11" s="41" t="s">
        <v>3</v>
      </c>
      <c r="C11" s="29" t="s">
        <v>4</v>
      </c>
      <c r="D11" s="42" t="s">
        <v>5</v>
      </c>
      <c r="E11" s="29" t="s">
        <v>6</v>
      </c>
      <c r="F11" s="42" t="s">
        <v>7</v>
      </c>
      <c r="G11" s="29" t="s">
        <v>8</v>
      </c>
      <c r="H11" s="42" t="s">
        <v>9</v>
      </c>
      <c r="I11" s="29" t="s">
        <v>10</v>
      </c>
      <c r="J11" s="42" t="s">
        <v>11</v>
      </c>
      <c r="K11" s="29" t="s">
        <v>12</v>
      </c>
      <c r="L11" s="42" t="s">
        <v>13</v>
      </c>
      <c r="M11" s="29" t="s">
        <v>14</v>
      </c>
      <c r="N11" s="30" t="s">
        <v>15</v>
      </c>
    </row>
    <row r="12" spans="2:15" x14ac:dyDescent="0.25">
      <c r="B12" s="41"/>
      <c r="C12" s="29"/>
      <c r="D12" s="42"/>
      <c r="E12" s="29"/>
      <c r="F12" s="42"/>
      <c r="G12" s="29"/>
      <c r="H12" s="42"/>
      <c r="I12" s="29"/>
      <c r="J12" s="42"/>
      <c r="K12" s="29"/>
      <c r="L12" s="42"/>
      <c r="M12" s="29"/>
      <c r="N12" s="30"/>
    </row>
    <row r="13" spans="2:15" ht="20.25" customHeight="1" x14ac:dyDescent="0.25">
      <c r="B13" s="3" t="s">
        <v>22</v>
      </c>
      <c r="C13" s="7">
        <v>12743621.714639999</v>
      </c>
      <c r="D13" s="5">
        <v>13149409.80587</v>
      </c>
      <c r="E13" s="7">
        <v>13580321.37507</v>
      </c>
      <c r="F13" s="5">
        <v>14009670.295360001</v>
      </c>
      <c r="G13" s="7">
        <v>14421810.20977</v>
      </c>
      <c r="H13" s="5">
        <v>14843756.25505</v>
      </c>
      <c r="I13" s="7">
        <v>15272185.18</v>
      </c>
      <c r="J13" s="5">
        <v>15692125.74</v>
      </c>
      <c r="K13" s="7">
        <v>16130431.743280001</v>
      </c>
      <c r="L13" s="5">
        <v>16561052.112670001</v>
      </c>
      <c r="M13" s="7">
        <v>18245941.239999998</v>
      </c>
      <c r="N13" s="24">
        <v>19974382.345540002</v>
      </c>
    </row>
    <row r="14" spans="2:15" ht="20.25" customHeight="1" x14ac:dyDescent="0.25">
      <c r="B14" s="3" t="s">
        <v>17</v>
      </c>
      <c r="C14" s="17">
        <v>4274787.74</v>
      </c>
      <c r="D14" s="17">
        <v>4480785.53</v>
      </c>
      <c r="E14" s="17">
        <v>4766620.68</v>
      </c>
      <c r="F14" s="17">
        <v>5008230.16</v>
      </c>
      <c r="G14" s="17">
        <v>5254961.5599999996</v>
      </c>
      <c r="H14" s="17">
        <v>5464919.7800000003</v>
      </c>
      <c r="I14" s="7">
        <v>5714580.5599999996</v>
      </c>
      <c r="J14" s="5">
        <v>5901902.2800000003</v>
      </c>
      <c r="K14" s="7">
        <v>6063874.3135935096</v>
      </c>
      <c r="L14" s="5">
        <v>6335969.2225200003</v>
      </c>
      <c r="M14" s="7">
        <v>6582371.9699999997</v>
      </c>
      <c r="N14" s="24">
        <v>6866612.9000141602</v>
      </c>
      <c r="O14" s="21"/>
    </row>
    <row r="15" spans="2:15" ht="20.25" customHeight="1" x14ac:dyDescent="0.25">
      <c r="B15" s="3" t="s">
        <v>18</v>
      </c>
      <c r="C15" s="7">
        <v>7624583.6951219169</v>
      </c>
      <c r="D15" s="5">
        <v>7907003.8681138325</v>
      </c>
      <c r="E15" s="7">
        <v>8474544.4181606676</v>
      </c>
      <c r="F15" s="5">
        <v>8780070.9582163598</v>
      </c>
      <c r="G15" s="7">
        <v>9528111.4950828068</v>
      </c>
      <c r="H15" s="5">
        <v>9952938.0686717611</v>
      </c>
      <c r="I15" s="7">
        <v>9987551.2699999996</v>
      </c>
      <c r="J15" s="5">
        <v>10910380.66</v>
      </c>
      <c r="K15" s="7">
        <v>11225419.107239999</v>
      </c>
      <c r="L15" s="5">
        <f>11267971024.81/1000</f>
        <v>11267971.024809999</v>
      </c>
      <c r="M15" s="7">
        <v>12460009.896935301</v>
      </c>
      <c r="N15" s="24">
        <v>12665277.423795201</v>
      </c>
    </row>
    <row r="16" spans="2:15" ht="20.25" customHeight="1" thickBot="1" x14ac:dyDescent="0.3">
      <c r="B16" s="4" t="s">
        <v>19</v>
      </c>
      <c r="C16" s="6">
        <f>SUM(C13:C15)</f>
        <v>24642993.149761919</v>
      </c>
      <c r="D16" s="6">
        <f>SUM(D13:D15)</f>
        <v>25537199.203983836</v>
      </c>
      <c r="E16" s="6">
        <f>SUM(E13:E15)</f>
        <v>26821486.473230667</v>
      </c>
      <c r="F16" s="6">
        <f>SUM(F13:F15)</f>
        <v>27797971.413576365</v>
      </c>
      <c r="G16" s="6">
        <f t="shared" ref="G16:H16" si="0">SUM(G13:G15)</f>
        <v>29204883.264852807</v>
      </c>
      <c r="H16" s="6">
        <f t="shared" si="0"/>
        <v>30261614.10372176</v>
      </c>
      <c r="I16" s="6">
        <f t="shared" ref="I16:N16" si="1">SUM(I13:I15)</f>
        <v>30974317.009999998</v>
      </c>
      <c r="J16" s="6">
        <f t="shared" si="1"/>
        <v>32504408.68</v>
      </c>
      <c r="K16" s="6">
        <f t="shared" si="1"/>
        <v>33419725.16411351</v>
      </c>
      <c r="L16" s="6">
        <f t="shared" si="1"/>
        <v>34164992.359999999</v>
      </c>
      <c r="M16" s="6">
        <f t="shared" si="1"/>
        <v>37288323.1069353</v>
      </c>
      <c r="N16" s="26">
        <f t="shared" si="1"/>
        <v>39506272.669349365</v>
      </c>
    </row>
    <row r="18" spans="2:18" x14ac:dyDescent="0.25">
      <c r="B18" s="18" t="s">
        <v>23</v>
      </c>
      <c r="K18" s="13"/>
      <c r="L18" s="13"/>
      <c r="M18" s="12"/>
    </row>
    <row r="19" spans="2:18" s="14" customFormat="1" x14ac:dyDescent="0.25">
      <c r="C19" s="15"/>
      <c r="D19" s="15"/>
      <c r="E19" s="15"/>
      <c r="F19" s="15"/>
      <c r="G19" s="15"/>
      <c r="H19" s="12"/>
      <c r="I19" s="15"/>
      <c r="J19" s="19"/>
      <c r="K19" s="15"/>
      <c r="L19" s="15"/>
      <c r="M19" s="20"/>
      <c r="N19" s="15"/>
    </row>
    <row r="20" spans="2:18" x14ac:dyDescent="0.25">
      <c r="D20" s="15"/>
      <c r="H20" s="12"/>
      <c r="J20" s="13"/>
      <c r="K20" s="13"/>
      <c r="M20" s="12"/>
      <c r="Q20" s="14"/>
      <c r="R20" s="14"/>
    </row>
    <row r="21" spans="2:18" x14ac:dyDescent="0.25">
      <c r="D21" s="15"/>
      <c r="E21" s="12"/>
      <c r="H21" s="12"/>
      <c r="J21" s="12"/>
      <c r="K21" s="13"/>
      <c r="Q21" s="14"/>
      <c r="R21" s="14"/>
    </row>
    <row r="22" spans="2:18" x14ac:dyDescent="0.25">
      <c r="D22" s="15"/>
      <c r="E22" s="12"/>
      <c r="G22" s="16"/>
      <c r="H22" s="12"/>
      <c r="I22" s="16"/>
      <c r="K22" s="13"/>
      <c r="M22" s="16"/>
      <c r="Q22" s="14"/>
      <c r="R22" s="14"/>
    </row>
    <row r="23" spans="2:18" x14ac:dyDescent="0.25">
      <c r="D23" s="15"/>
      <c r="E23" s="12"/>
      <c r="G23" s="16"/>
      <c r="H23" s="12"/>
      <c r="I23" s="16"/>
      <c r="Q23" s="14"/>
      <c r="R23" s="14"/>
    </row>
    <row r="24" spans="2:18" x14ac:dyDescent="0.25">
      <c r="D24" s="15"/>
      <c r="E24" s="12"/>
      <c r="G24" s="16"/>
      <c r="H24" s="12"/>
      <c r="I24" s="16"/>
    </row>
    <row r="25" spans="2:18" x14ac:dyDescent="0.25">
      <c r="D25" s="15"/>
      <c r="E25" s="12"/>
      <c r="G25" s="16"/>
      <c r="H25" s="12"/>
      <c r="I25" s="16"/>
    </row>
    <row r="26" spans="2:18" x14ac:dyDescent="0.25">
      <c r="D26" s="15"/>
      <c r="E26" s="12"/>
      <c r="G26" s="16"/>
      <c r="H26" s="12"/>
      <c r="I26" s="16"/>
    </row>
    <row r="27" spans="2:18" x14ac:dyDescent="0.25">
      <c r="D27" s="15"/>
      <c r="E27" s="12"/>
      <c r="G27" s="16"/>
      <c r="H27" s="12"/>
      <c r="I27" s="16"/>
    </row>
    <row r="28" spans="2:18" x14ac:dyDescent="0.25">
      <c r="D28" s="15"/>
      <c r="E28" s="12"/>
      <c r="G28" s="16"/>
      <c r="H28" s="12"/>
      <c r="I28" s="16"/>
    </row>
    <row r="29" spans="2:18" x14ac:dyDescent="0.25">
      <c r="D29" s="15"/>
      <c r="E29" s="12"/>
      <c r="G29" s="16"/>
      <c r="H29" s="12"/>
      <c r="I29" s="16"/>
    </row>
    <row r="30" spans="2:18" x14ac:dyDescent="0.25">
      <c r="D30" s="15"/>
      <c r="E30" s="12"/>
      <c r="G30" s="16"/>
      <c r="H30" s="12"/>
      <c r="I30" s="16"/>
    </row>
    <row r="31" spans="2:18" x14ac:dyDescent="0.25">
      <c r="D31" s="15"/>
      <c r="E31" s="12"/>
      <c r="G31" s="16"/>
      <c r="H31" s="12"/>
      <c r="I31" s="16"/>
    </row>
    <row r="32" spans="2:18" x14ac:dyDescent="0.25">
      <c r="D32" s="15"/>
      <c r="E32" s="12"/>
      <c r="G32" s="16"/>
      <c r="H32" s="12"/>
      <c r="I32" s="16"/>
    </row>
    <row r="33" spans="4:9" x14ac:dyDescent="0.25">
      <c r="D33" s="15"/>
      <c r="E33" s="12"/>
      <c r="G33" s="16"/>
      <c r="H33" s="12"/>
      <c r="I33" s="16"/>
    </row>
    <row r="34" spans="4:9" x14ac:dyDescent="0.25">
      <c r="D34" s="15"/>
      <c r="E34" s="12"/>
      <c r="G34" s="16"/>
      <c r="H34" s="12"/>
      <c r="I34" s="16"/>
    </row>
    <row r="35" spans="4:9" x14ac:dyDescent="0.25">
      <c r="D35" s="15"/>
      <c r="E35" s="12"/>
      <c r="G35" s="16"/>
      <c r="H35" s="12"/>
      <c r="I35" s="16"/>
    </row>
    <row r="36" spans="4:9" x14ac:dyDescent="0.25">
      <c r="D36" s="15"/>
      <c r="E36" s="12"/>
      <c r="G36" s="16"/>
      <c r="H36" s="12"/>
      <c r="I36" s="16"/>
    </row>
    <row r="37" spans="4:9" x14ac:dyDescent="0.25">
      <c r="D37" s="15"/>
      <c r="E37" s="12"/>
      <c r="G37" s="16"/>
      <c r="H37" s="12"/>
      <c r="I37" s="16"/>
    </row>
    <row r="38" spans="4:9" x14ac:dyDescent="0.25">
      <c r="D38" s="15"/>
      <c r="E38" s="12"/>
      <c r="G38" s="16"/>
      <c r="H38" s="12"/>
      <c r="I38" s="16"/>
    </row>
    <row r="39" spans="4:9" x14ac:dyDescent="0.25">
      <c r="D39" s="15"/>
      <c r="E39" s="12"/>
      <c r="G39" s="16"/>
      <c r="H39" s="12"/>
      <c r="I39" s="16"/>
    </row>
    <row r="40" spans="4:9" x14ac:dyDescent="0.25">
      <c r="D40" s="15"/>
      <c r="E40" s="12"/>
      <c r="G40" s="16"/>
      <c r="H40" s="12"/>
      <c r="I40" s="16"/>
    </row>
    <row r="41" spans="4:9" x14ac:dyDescent="0.25">
      <c r="D41" s="15"/>
      <c r="E41" s="12"/>
      <c r="G41" s="16"/>
      <c r="H41" s="12"/>
      <c r="I41" s="16"/>
    </row>
    <row r="42" spans="4:9" x14ac:dyDescent="0.25">
      <c r="D42" s="15"/>
      <c r="E42" s="12"/>
      <c r="G42" s="16"/>
      <c r="H42" s="12"/>
      <c r="I42" s="16"/>
    </row>
    <row r="43" spans="4:9" x14ac:dyDescent="0.25">
      <c r="D43" s="15"/>
      <c r="E43" s="12"/>
      <c r="G43" s="16"/>
      <c r="H43" s="12"/>
      <c r="I43" s="16"/>
    </row>
    <row r="44" spans="4:9" x14ac:dyDescent="0.25">
      <c r="D44" s="15"/>
      <c r="E44" s="12"/>
      <c r="G44" s="16"/>
      <c r="H44" s="12"/>
      <c r="I44" s="16"/>
    </row>
    <row r="45" spans="4:9" x14ac:dyDescent="0.25">
      <c r="D45" s="15"/>
      <c r="H45" s="12"/>
      <c r="I45" s="16"/>
    </row>
    <row r="46" spans="4:9" x14ac:dyDescent="0.25">
      <c r="D46" s="15"/>
      <c r="H46" s="12"/>
      <c r="I46" s="16"/>
    </row>
    <row r="47" spans="4:9" x14ac:dyDescent="0.25">
      <c r="H47" s="12"/>
      <c r="I47" s="16"/>
    </row>
    <row r="48" spans="4:9" x14ac:dyDescent="0.25">
      <c r="I48" s="16"/>
    </row>
  </sheetData>
  <mergeCells count="17">
    <mergeCell ref="E11:E12"/>
    <mergeCell ref="F11:F12"/>
    <mergeCell ref="G11:G12"/>
    <mergeCell ref="B6:N6"/>
    <mergeCell ref="B5:N5"/>
    <mergeCell ref="N11:N12"/>
    <mergeCell ref="B8:N9"/>
    <mergeCell ref="C10:N10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7"/>
  <sheetViews>
    <sheetView showGridLines="0" tabSelected="1" topLeftCell="A3" workbookViewId="0">
      <selection activeCell="A4" sqref="A4"/>
    </sheetView>
  </sheetViews>
  <sheetFormatPr defaultRowHeight="15" x14ac:dyDescent="0.25"/>
  <cols>
    <col min="1" max="1" width="2.5703125" customWidth="1"/>
    <col min="2" max="2" width="23" customWidth="1"/>
    <col min="3" max="3" width="15.42578125" style="1" bestFit="1" customWidth="1"/>
    <col min="4" max="4" width="18.140625" style="1" customWidth="1"/>
    <col min="5" max="5" width="0.140625" style="1" customWidth="1"/>
    <col min="6" max="6" width="19.140625" style="1" customWidth="1"/>
    <col min="7" max="7" width="16.85546875" style="1" customWidth="1"/>
    <col min="8" max="8" width="19.7109375" style="1" customWidth="1"/>
    <col min="9" max="9" width="19.140625" style="1" bestFit="1" customWidth="1"/>
    <col min="10" max="10" width="15.140625" style="1" customWidth="1"/>
  </cols>
  <sheetData>
    <row r="2" spans="2:10" x14ac:dyDescent="0.25">
      <c r="B2" s="9"/>
    </row>
    <row r="3" spans="2:10" x14ac:dyDescent="0.25">
      <c r="B3" s="10"/>
    </row>
    <row r="5" spans="2:10" ht="23.25" x14ac:dyDescent="0.35">
      <c r="B5" s="31" t="s">
        <v>28</v>
      </c>
      <c r="C5" s="31"/>
      <c r="D5" s="31"/>
      <c r="E5" s="31"/>
      <c r="F5" s="31"/>
      <c r="G5" s="31"/>
      <c r="H5" s="31"/>
      <c r="I5" s="31"/>
      <c r="J5" s="31"/>
    </row>
    <row r="6" spans="2:10" ht="23.25" x14ac:dyDescent="0.35">
      <c r="B6" s="31" t="s">
        <v>29</v>
      </c>
      <c r="C6" s="31"/>
      <c r="D6" s="31"/>
      <c r="E6" s="31"/>
      <c r="F6" s="31"/>
      <c r="G6" s="31"/>
      <c r="H6" s="31"/>
      <c r="I6" s="31"/>
      <c r="J6" s="31"/>
    </row>
    <row r="7" spans="2:10" ht="15.75" thickBot="1" x14ac:dyDescent="0.3"/>
    <row r="8" spans="2:10" ht="30" customHeight="1" thickBot="1" x14ac:dyDescent="0.3">
      <c r="B8" s="45" t="s">
        <v>31</v>
      </c>
      <c r="C8" s="46"/>
      <c r="D8" s="46"/>
      <c r="E8" s="46"/>
      <c r="F8" s="46"/>
      <c r="G8" s="46"/>
      <c r="H8" s="46"/>
      <c r="I8" s="46"/>
      <c r="J8" s="47"/>
    </row>
    <row r="9" spans="2:10" ht="32.25" customHeight="1" x14ac:dyDescent="0.25">
      <c r="B9" s="28" t="s">
        <v>1</v>
      </c>
      <c r="C9" s="43" t="s">
        <v>24</v>
      </c>
      <c r="D9" s="43"/>
      <c r="E9" s="43"/>
      <c r="F9" s="43"/>
      <c r="G9" s="43"/>
      <c r="H9" s="43"/>
      <c r="I9" s="43"/>
      <c r="J9" s="44"/>
    </row>
    <row r="10" spans="2:10" x14ac:dyDescent="0.25">
      <c r="B10" s="41" t="s">
        <v>3</v>
      </c>
      <c r="C10" s="29" t="s">
        <v>4</v>
      </c>
      <c r="D10" s="42" t="s">
        <v>5</v>
      </c>
      <c r="E10" s="29" t="s">
        <v>6</v>
      </c>
      <c r="F10" s="42" t="s">
        <v>7</v>
      </c>
      <c r="G10" s="29" t="s">
        <v>8</v>
      </c>
      <c r="H10" s="42" t="s">
        <v>9</v>
      </c>
      <c r="I10" s="29" t="s">
        <v>10</v>
      </c>
      <c r="J10" s="48" t="s">
        <v>25</v>
      </c>
    </row>
    <row r="11" spans="2:10" x14ac:dyDescent="0.25">
      <c r="B11" s="41"/>
      <c r="C11" s="29"/>
      <c r="D11" s="42"/>
      <c r="E11" s="29"/>
      <c r="F11" s="42"/>
      <c r="G11" s="29"/>
      <c r="H11" s="42"/>
      <c r="I11" s="29"/>
      <c r="J11" s="49"/>
    </row>
    <row r="12" spans="2:10" ht="20.25" customHeight="1" x14ac:dyDescent="0.25">
      <c r="B12" s="3" t="s">
        <v>22</v>
      </c>
      <c r="C12" s="7">
        <v>21688907.961630002</v>
      </c>
      <c r="D12" s="5">
        <v>23406514.079999998</v>
      </c>
      <c r="E12" s="7">
        <v>25127695.210000001</v>
      </c>
      <c r="F12" s="5">
        <f>26831159408.13/1000</f>
        <v>26831159.408130001</v>
      </c>
      <c r="G12" s="7">
        <f>28548094287.97/1000</f>
        <v>28548094.287970003</v>
      </c>
      <c r="H12" s="5">
        <f>30251843258.75/1000</f>
        <v>30251843.258749999</v>
      </c>
      <c r="I12" s="7">
        <f>31940490816.96/1000</f>
        <v>31940490.81696</v>
      </c>
      <c r="J12" s="24">
        <f>33620557205.96/1000</f>
        <v>33620557.205959998</v>
      </c>
    </row>
    <row r="13" spans="2:10" ht="20.25" customHeight="1" x14ac:dyDescent="0.25">
      <c r="B13" s="3" t="s">
        <v>17</v>
      </c>
      <c r="C13" s="17">
        <v>7238031.1536735119</v>
      </c>
      <c r="D13" s="17">
        <v>7402647.7000000002</v>
      </c>
      <c r="E13" s="17">
        <v>7623700.0599999996</v>
      </c>
      <c r="F13" s="17">
        <f>8037101109.96/1000</f>
        <v>8037101.10996</v>
      </c>
      <c r="G13" s="17">
        <f>8208580085.72/1000</f>
        <v>8208580.0857199999</v>
      </c>
      <c r="H13" s="17">
        <f>8568790998.05/1000</f>
        <v>8568790.9980500005</v>
      </c>
      <c r="I13" s="7">
        <f>8973653729.23/1000</f>
        <v>8973653.7292299997</v>
      </c>
      <c r="J13" s="25">
        <f>9461369808.06/1000</f>
        <v>9461369.8080599997</v>
      </c>
    </row>
    <row r="14" spans="2:10" ht="20.25" customHeight="1" x14ac:dyDescent="0.25">
      <c r="B14" s="3" t="s">
        <v>18</v>
      </c>
      <c r="C14" s="7">
        <v>13351982.655428054</v>
      </c>
      <c r="D14" s="5">
        <v>14051914.09</v>
      </c>
      <c r="E14" s="7">
        <v>15860173.01</v>
      </c>
      <c r="F14" s="5">
        <f>16647362173.83/1000</f>
        <v>16647362.173830001</v>
      </c>
      <c r="G14" s="7">
        <f>17420918323.36/1000</f>
        <v>17420918.32336</v>
      </c>
      <c r="H14" s="5">
        <f>18184805504.26/1000</f>
        <v>18184805.50426</v>
      </c>
      <c r="I14" s="7">
        <f>17636105362.28/1000</f>
        <v>17636105.36228</v>
      </c>
      <c r="J14" s="24">
        <v>18468503.73</v>
      </c>
    </row>
    <row r="15" spans="2:10" ht="20.25" customHeight="1" thickBot="1" x14ac:dyDescent="0.3">
      <c r="B15" s="4" t="s">
        <v>19</v>
      </c>
      <c r="C15" s="6">
        <f>SUM(C12:C14)</f>
        <v>42278921.770731568</v>
      </c>
      <c r="D15" s="6">
        <f>SUM(D12:D14)</f>
        <v>44861075.869999997</v>
      </c>
      <c r="E15" s="6">
        <f>SUM(E12:E14)</f>
        <v>48611568.280000001</v>
      </c>
      <c r="F15" s="6">
        <f>SUM(F12:F14)</f>
        <v>51515622.691920005</v>
      </c>
      <c r="G15" s="6">
        <f t="shared" ref="G15:J15" si="0">SUM(G12:G14)</f>
        <v>54177592.697050005</v>
      </c>
      <c r="H15" s="6">
        <f t="shared" si="0"/>
        <v>57005439.761059999</v>
      </c>
      <c r="I15" s="6">
        <f t="shared" si="0"/>
        <v>58550249.908470005</v>
      </c>
      <c r="J15" s="26">
        <f t="shared" si="0"/>
        <v>61550430.74402</v>
      </c>
    </row>
    <row r="17" spans="2:13" x14ac:dyDescent="0.25">
      <c r="B17" s="18" t="s">
        <v>23</v>
      </c>
    </row>
    <row r="18" spans="2:13" s="14" customFormat="1" x14ac:dyDescent="0.25">
      <c r="B18" s="18" t="s">
        <v>26</v>
      </c>
      <c r="C18" s="15"/>
      <c r="D18" s="15"/>
      <c r="E18" s="19"/>
      <c r="F18" s="20"/>
      <c r="G18" s="19"/>
      <c r="H18" s="22"/>
      <c r="I18" s="15"/>
      <c r="J18" s="19"/>
    </row>
    <row r="19" spans="2:13" x14ac:dyDescent="0.25">
      <c r="C19" s="12"/>
      <c r="D19" s="20"/>
      <c r="E19" s="13"/>
      <c r="F19" s="13"/>
      <c r="H19" s="12"/>
      <c r="J19" s="13"/>
      <c r="L19" s="14"/>
      <c r="M19" s="14"/>
    </row>
    <row r="20" spans="2:13" x14ac:dyDescent="0.25">
      <c r="C20" s="12"/>
      <c r="D20" s="15"/>
      <c r="E20" s="12"/>
      <c r="F20" s="12"/>
      <c r="H20" s="12"/>
      <c r="J20" s="12"/>
      <c r="L20" s="14"/>
      <c r="M20" s="14"/>
    </row>
    <row r="21" spans="2:13" x14ac:dyDescent="0.25">
      <c r="B21" s="23"/>
      <c r="C21" s="12"/>
      <c r="D21" s="19"/>
      <c r="E21" s="12"/>
      <c r="F21" s="13"/>
      <c r="G21" s="16"/>
      <c r="H21" s="12"/>
      <c r="I21" s="16"/>
      <c r="L21" s="14"/>
      <c r="M21" s="14"/>
    </row>
    <row r="22" spans="2:13" x14ac:dyDescent="0.25">
      <c r="B22" s="23"/>
      <c r="C22" s="12"/>
      <c r="D22" s="15"/>
      <c r="E22" s="12"/>
      <c r="F22" s="13"/>
      <c r="G22" s="16"/>
      <c r="H22" s="12"/>
      <c r="I22" s="16"/>
      <c r="L22" s="14"/>
      <c r="M22" s="14"/>
    </row>
    <row r="23" spans="2:13" x14ac:dyDescent="0.25">
      <c r="C23" s="12"/>
      <c r="D23" s="15"/>
      <c r="E23" s="12"/>
      <c r="G23" s="16"/>
      <c r="H23" s="12"/>
      <c r="I23" s="16"/>
    </row>
    <row r="24" spans="2:13" x14ac:dyDescent="0.25">
      <c r="D24" s="15"/>
      <c r="E24" s="12"/>
      <c r="G24" s="16"/>
      <c r="H24" s="12"/>
      <c r="I24" s="16"/>
    </row>
    <row r="25" spans="2:13" x14ac:dyDescent="0.25">
      <c r="D25" s="15"/>
      <c r="E25" s="12"/>
      <c r="G25" s="16"/>
      <c r="H25" s="12"/>
      <c r="I25" s="16"/>
    </row>
    <row r="26" spans="2:13" x14ac:dyDescent="0.25">
      <c r="D26" s="15"/>
      <c r="E26" s="12"/>
      <c r="G26" s="16"/>
      <c r="H26" s="12"/>
      <c r="I26" s="16"/>
    </row>
    <row r="27" spans="2:13" x14ac:dyDescent="0.25">
      <c r="D27" s="15"/>
      <c r="E27" s="12"/>
      <c r="G27" s="16"/>
      <c r="H27" s="12"/>
      <c r="I27" s="16"/>
    </row>
    <row r="28" spans="2:13" x14ac:dyDescent="0.25">
      <c r="D28" s="15"/>
      <c r="E28" s="12"/>
      <c r="G28" s="16"/>
      <c r="H28" s="12"/>
      <c r="I28" s="16"/>
    </row>
    <row r="29" spans="2:13" x14ac:dyDescent="0.25">
      <c r="D29" s="15"/>
      <c r="E29" s="12"/>
      <c r="G29" s="16"/>
      <c r="H29" s="12"/>
      <c r="I29" s="16"/>
    </row>
    <row r="30" spans="2:13" x14ac:dyDescent="0.25">
      <c r="D30" s="15"/>
      <c r="E30" s="12"/>
      <c r="G30" s="16"/>
      <c r="H30" s="12"/>
      <c r="I30" s="16"/>
    </row>
    <row r="31" spans="2:13" x14ac:dyDescent="0.25">
      <c r="D31" s="15"/>
      <c r="E31" s="12"/>
      <c r="G31" s="16"/>
      <c r="H31" s="12"/>
      <c r="I31" s="16"/>
    </row>
    <row r="32" spans="2:13" x14ac:dyDescent="0.25">
      <c r="D32" s="15"/>
      <c r="E32" s="12"/>
      <c r="G32" s="16"/>
      <c r="H32" s="12"/>
      <c r="I32" s="16"/>
    </row>
    <row r="33" spans="4:9" x14ac:dyDescent="0.25">
      <c r="D33" s="15"/>
      <c r="E33" s="12"/>
      <c r="G33" s="16"/>
      <c r="H33" s="12"/>
      <c r="I33" s="16"/>
    </row>
    <row r="34" spans="4:9" x14ac:dyDescent="0.25">
      <c r="D34" s="15"/>
      <c r="E34" s="12"/>
      <c r="G34" s="16"/>
      <c r="H34" s="12"/>
      <c r="I34" s="16"/>
    </row>
    <row r="35" spans="4:9" x14ac:dyDescent="0.25">
      <c r="D35" s="15"/>
      <c r="E35" s="12"/>
      <c r="G35" s="16"/>
      <c r="H35" s="12"/>
      <c r="I35" s="16"/>
    </row>
    <row r="36" spans="4:9" x14ac:dyDescent="0.25">
      <c r="D36" s="15"/>
      <c r="E36" s="12"/>
      <c r="G36" s="16"/>
      <c r="H36" s="12"/>
      <c r="I36" s="16"/>
    </row>
    <row r="37" spans="4:9" x14ac:dyDescent="0.25">
      <c r="D37" s="15"/>
      <c r="E37" s="12"/>
      <c r="G37" s="16"/>
      <c r="H37" s="12"/>
      <c r="I37" s="16"/>
    </row>
    <row r="38" spans="4:9" x14ac:dyDescent="0.25">
      <c r="D38" s="15"/>
      <c r="E38" s="12"/>
      <c r="G38" s="16"/>
      <c r="H38" s="12"/>
      <c r="I38" s="16"/>
    </row>
    <row r="39" spans="4:9" x14ac:dyDescent="0.25">
      <c r="D39" s="15"/>
      <c r="E39" s="12"/>
      <c r="G39" s="16"/>
      <c r="H39" s="12"/>
      <c r="I39" s="16"/>
    </row>
    <row r="40" spans="4:9" x14ac:dyDescent="0.25">
      <c r="D40" s="15"/>
      <c r="E40" s="12"/>
      <c r="G40" s="16"/>
      <c r="H40" s="12"/>
      <c r="I40" s="16"/>
    </row>
    <row r="41" spans="4:9" x14ac:dyDescent="0.25">
      <c r="D41" s="15"/>
      <c r="E41" s="12"/>
      <c r="G41" s="16"/>
      <c r="H41" s="12"/>
      <c r="I41" s="16"/>
    </row>
    <row r="42" spans="4:9" x14ac:dyDescent="0.25">
      <c r="D42" s="15"/>
      <c r="E42" s="12"/>
      <c r="G42" s="16"/>
      <c r="H42" s="12"/>
      <c r="I42" s="16"/>
    </row>
    <row r="43" spans="4:9" x14ac:dyDescent="0.25">
      <c r="D43" s="15"/>
      <c r="E43" s="12"/>
      <c r="G43" s="16"/>
      <c r="H43" s="12"/>
      <c r="I43" s="16"/>
    </row>
    <row r="44" spans="4:9" x14ac:dyDescent="0.25">
      <c r="D44" s="15"/>
      <c r="H44" s="12"/>
      <c r="I44" s="16"/>
    </row>
    <row r="45" spans="4:9" x14ac:dyDescent="0.25">
      <c r="D45" s="15"/>
      <c r="H45" s="12"/>
      <c r="I45" s="16"/>
    </row>
    <row r="46" spans="4:9" x14ac:dyDescent="0.25">
      <c r="H46" s="12"/>
      <c r="I46" s="16"/>
    </row>
    <row r="47" spans="4:9" x14ac:dyDescent="0.25">
      <c r="I47" s="16"/>
    </row>
  </sheetData>
  <mergeCells count="13">
    <mergeCell ref="B5:J5"/>
    <mergeCell ref="C9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B8:J8"/>
    <mergeCell ref="B6:J6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C42FAAFED5FA42A738A12E6EAB5579" ma:contentTypeVersion="11" ma:contentTypeDescription="Crie um novo documento." ma:contentTypeScope="" ma:versionID="820568b28c188abba1b85bba75ab835f">
  <xsd:schema xmlns:xsd="http://www.w3.org/2001/XMLSchema" xmlns:xs="http://www.w3.org/2001/XMLSchema" xmlns:p="http://schemas.microsoft.com/office/2006/metadata/properties" xmlns:ns2="2f04798b-56f7-4afd-b809-bb93a805716d" xmlns:ns3="622ae9b4-270a-4501-8cbe-d510b69cb499" targetNamespace="http://schemas.microsoft.com/office/2006/metadata/properties" ma:root="true" ma:fieldsID="f71f4d1f781a904159700cee83fe36fb" ns2:_="" ns3:_="">
    <xsd:import namespace="2f04798b-56f7-4afd-b809-bb93a805716d"/>
    <xsd:import namespace="622ae9b4-270a-4501-8cbe-d510b69cb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4798b-56f7-4afd-b809-bb93a80571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ae9b4-270a-4501-8cbe-d510b69cb4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4DC5A2-2BF8-4AFD-859E-90AEFA6CB9F9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2f04798b-56f7-4afd-b809-bb93a805716d"/>
    <ds:schemaRef ds:uri="http://schemas.microsoft.com/office/infopath/2007/PartnerControls"/>
    <ds:schemaRef ds:uri="http://schemas.openxmlformats.org/package/2006/metadata/core-properties"/>
    <ds:schemaRef ds:uri="622ae9b4-270a-4501-8cbe-d510b69cb499"/>
  </ds:schemaRefs>
</ds:datastoreItem>
</file>

<file path=customXml/itemProps2.xml><?xml version="1.0" encoding="utf-8"?>
<ds:datastoreItem xmlns:ds="http://schemas.openxmlformats.org/officeDocument/2006/customXml" ds:itemID="{3601DE04-4AB3-43C1-A0B4-AB9D173BB7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67090C-50EE-471F-8CC5-CA54738FD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04798b-56f7-4afd-b809-bb93a805716d"/>
    <ds:schemaRef ds:uri="622ae9b4-270a-4501-8cbe-d510b69cb4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Rio de Janeiro 17</vt:lpstr>
      <vt:lpstr>Rio de Janeiro 18</vt:lpstr>
      <vt:lpstr>Rio de Janeiro 19</vt:lpstr>
      <vt:lpstr>Rio de Janeiro 2020</vt:lpstr>
      <vt:lpstr>'Rio de Janeiro 19'!_ftn1</vt:lpstr>
      <vt:lpstr>'Rio de Janeiro 2020'!_ftn1</vt:lpstr>
      <vt:lpstr>'Rio de Janeiro 19'!_ftnref1</vt:lpstr>
      <vt:lpstr>'Rio de Janeiro 2020'!_ftnref1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creis</cp:lastModifiedBy>
  <cp:revision/>
  <dcterms:created xsi:type="dcterms:W3CDTF">2019-05-14T13:47:06Z</dcterms:created>
  <dcterms:modified xsi:type="dcterms:W3CDTF">2020-11-23T20:38:45Z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0x010100C2C42FAAFED5FA42A738A12E6EAB5579</vt:lpwstr>
  </property>
</Properties>
</file>