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lucia\Downloads\"/>
    </mc:Choice>
  </mc:AlternateContent>
  <xr:revisionPtr revIDLastSave="0" documentId="8_{CB8EDBBA-9045-4744-85EC-90E7E0E14655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Todos Anexos" sheetId="8" r:id="rId1"/>
    <sheet name="Ane II" sheetId="1" r:id="rId2"/>
    <sheet name="Ane II-A" sheetId="21" r:id="rId3"/>
    <sheet name="Ane II-B" sheetId="22" r:id="rId4"/>
    <sheet name="Ane II-C" sheetId="25" r:id="rId5"/>
    <sheet name="Ane III" sheetId="2" r:id="rId6"/>
    <sheet name="Ane III-A" sheetId="23" r:id="rId7"/>
    <sheet name="Ane III-B" sheetId="24" r:id="rId8"/>
    <sheet name="Ane III-C" sheetId="26" r:id="rId9"/>
    <sheet name="Ane IV" sheetId="9" r:id="rId10"/>
    <sheet name="Ane V" sheetId="5" r:id="rId11"/>
    <sheet name="Ane VI" sheetId="17" r:id="rId12"/>
    <sheet name="Ane VII" sheetId="19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8" l="1"/>
  <c r="C11" i="8"/>
  <c r="D11" i="8"/>
  <c r="E11" i="8"/>
  <c r="N11" i="8" s="1"/>
  <c r="F11" i="8"/>
  <c r="G11" i="8"/>
  <c r="H11" i="8"/>
  <c r="I11" i="8"/>
  <c r="L11" i="8"/>
  <c r="M11" i="8"/>
  <c r="A11" i="22"/>
  <c r="A11" i="25"/>
  <c r="A11" i="2"/>
  <c r="A11" i="23"/>
  <c r="A11" i="24"/>
  <c r="A11" i="26"/>
  <c r="A11" i="17"/>
  <c r="A11" i="19"/>
  <c r="A11" i="21"/>
  <c r="A11" i="1"/>
  <c r="F52" i="1"/>
  <c r="G52" i="1"/>
  <c r="H52" i="1"/>
  <c r="I52" i="1"/>
  <c r="J52" i="1"/>
  <c r="K52" i="1"/>
  <c r="L52" i="1"/>
  <c r="M52" i="1"/>
  <c r="N52" i="1"/>
  <c r="N4" i="5"/>
  <c r="M4" i="5"/>
  <c r="L4" i="5"/>
  <c r="K4" i="5"/>
  <c r="J4" i="5"/>
  <c r="I4" i="5"/>
  <c r="H4" i="5"/>
  <c r="G4" i="5"/>
  <c r="F4" i="5"/>
  <c r="K55" i="8" l="1"/>
  <c r="N55" i="8" s="1"/>
  <c r="J54" i="8"/>
  <c r="N54" i="8" s="1"/>
  <c r="J53" i="8"/>
  <c r="N53" i="8" s="1"/>
  <c r="M4" i="8"/>
  <c r="M5" i="8"/>
  <c r="M6" i="8"/>
  <c r="M7" i="8"/>
  <c r="M8" i="8"/>
  <c r="M9" i="8"/>
  <c r="M10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3" i="8"/>
  <c r="L4" i="8"/>
  <c r="L5" i="8"/>
  <c r="L6" i="8"/>
  <c r="L7" i="8"/>
  <c r="L8" i="8"/>
  <c r="L9" i="8"/>
  <c r="L10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3" i="8"/>
  <c r="I4" i="8"/>
  <c r="I5" i="8"/>
  <c r="I6" i="8"/>
  <c r="I7" i="8"/>
  <c r="I8" i="8"/>
  <c r="I9" i="8"/>
  <c r="I10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3" i="8"/>
  <c r="H4" i="8"/>
  <c r="H5" i="8"/>
  <c r="H6" i="8"/>
  <c r="H7" i="8"/>
  <c r="H8" i="8"/>
  <c r="H9" i="8"/>
  <c r="H10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3" i="8"/>
  <c r="G4" i="8"/>
  <c r="G5" i="8"/>
  <c r="G6" i="8"/>
  <c r="G7" i="8"/>
  <c r="G8" i="8"/>
  <c r="G9" i="8"/>
  <c r="G10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3" i="8"/>
  <c r="F4" i="8"/>
  <c r="F5" i="8"/>
  <c r="F6" i="8"/>
  <c r="F7" i="8"/>
  <c r="F8" i="8"/>
  <c r="F9" i="8"/>
  <c r="F10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3" i="8"/>
  <c r="E4" i="8"/>
  <c r="E5" i="8"/>
  <c r="E6" i="8"/>
  <c r="E7" i="8"/>
  <c r="E8" i="8"/>
  <c r="E9" i="8"/>
  <c r="E10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3" i="8"/>
  <c r="D4" i="8"/>
  <c r="D5" i="8"/>
  <c r="D6" i="8"/>
  <c r="D7" i="8"/>
  <c r="D8" i="8"/>
  <c r="D9" i="8"/>
  <c r="D10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3" i="8"/>
  <c r="C4" i="8"/>
  <c r="C5" i="8"/>
  <c r="C6" i="8"/>
  <c r="C7" i="8"/>
  <c r="C8" i="8"/>
  <c r="C9" i="8"/>
  <c r="C10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3" i="8"/>
  <c r="B4" i="8"/>
  <c r="B5" i="8"/>
  <c r="B6" i="8"/>
  <c r="B7" i="8"/>
  <c r="B8" i="8"/>
  <c r="B9" i="8"/>
  <c r="B10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N42" i="8" s="1"/>
  <c r="B43" i="8"/>
  <c r="B44" i="8"/>
  <c r="B45" i="8"/>
  <c r="B46" i="8"/>
  <c r="B47" i="8"/>
  <c r="B48" i="8"/>
  <c r="B49" i="8"/>
  <c r="B50" i="8"/>
  <c r="B51" i="8"/>
  <c r="B3" i="8"/>
  <c r="F52" i="2"/>
  <c r="G52" i="2"/>
  <c r="H52" i="2"/>
  <c r="I52" i="2"/>
  <c r="J52" i="2"/>
  <c r="K52" i="2"/>
  <c r="L52" i="2"/>
  <c r="M52" i="2"/>
  <c r="N52" i="2"/>
  <c r="M56" i="8"/>
  <c r="L56" i="8"/>
  <c r="K56" i="8"/>
  <c r="K57" i="8" s="1"/>
  <c r="F56" i="8"/>
  <c r="B56" i="8"/>
  <c r="E57" i="8"/>
  <c r="K52" i="8"/>
  <c r="J52" i="8"/>
  <c r="A3" i="1"/>
  <c r="A4" i="1"/>
  <c r="A5" i="1"/>
  <c r="A6" i="1"/>
  <c r="A7" i="1"/>
  <c r="A8" i="1"/>
  <c r="A9" i="1"/>
  <c r="A10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D52" i="1"/>
  <c r="E52" i="1"/>
  <c r="N52" i="19"/>
  <c r="M52" i="19"/>
  <c r="L52" i="19"/>
  <c r="K52" i="19"/>
  <c r="J52" i="19"/>
  <c r="I52" i="19"/>
  <c r="H52" i="19"/>
  <c r="G52" i="19"/>
  <c r="F52" i="19"/>
  <c r="N52" i="17"/>
  <c r="M52" i="17"/>
  <c r="L52" i="17"/>
  <c r="K52" i="17"/>
  <c r="J52" i="17"/>
  <c r="I52" i="17"/>
  <c r="H52" i="17"/>
  <c r="G52" i="17"/>
  <c r="F52" i="17"/>
  <c r="N5" i="9"/>
  <c r="M5" i="9"/>
  <c r="L5" i="9"/>
  <c r="K5" i="9"/>
  <c r="J5" i="9"/>
  <c r="I5" i="9"/>
  <c r="H5" i="9"/>
  <c r="G5" i="9"/>
  <c r="F5" i="9"/>
  <c r="N52" i="26"/>
  <c r="M52" i="26"/>
  <c r="L52" i="26"/>
  <c r="K52" i="26"/>
  <c r="J52" i="26"/>
  <c r="I52" i="26"/>
  <c r="H52" i="26"/>
  <c r="G52" i="26"/>
  <c r="F52" i="26"/>
  <c r="N52" i="24"/>
  <c r="M52" i="24"/>
  <c r="L52" i="24"/>
  <c r="K52" i="24"/>
  <c r="J52" i="24"/>
  <c r="I52" i="24"/>
  <c r="H52" i="24"/>
  <c r="G52" i="24"/>
  <c r="F52" i="24"/>
  <c r="N52" i="23"/>
  <c r="M52" i="23"/>
  <c r="L52" i="23"/>
  <c r="K52" i="23"/>
  <c r="J52" i="23"/>
  <c r="I52" i="23"/>
  <c r="H52" i="23"/>
  <c r="G52" i="23"/>
  <c r="F52" i="23"/>
  <c r="A52" i="26"/>
  <c r="A51" i="26"/>
  <c r="A50" i="26"/>
  <c r="A49" i="26"/>
  <c r="A48" i="26"/>
  <c r="A47" i="26"/>
  <c r="A46" i="26"/>
  <c r="A45" i="26"/>
  <c r="A44" i="26"/>
  <c r="A43" i="26"/>
  <c r="A42" i="26"/>
  <c r="A41" i="26"/>
  <c r="A40" i="26"/>
  <c r="A39" i="26"/>
  <c r="A38" i="26"/>
  <c r="A37" i="26"/>
  <c r="A36" i="26"/>
  <c r="A35" i="26"/>
  <c r="A34" i="26"/>
  <c r="A33" i="26"/>
  <c r="A32" i="26"/>
  <c r="A31" i="26"/>
  <c r="A30" i="26"/>
  <c r="A29" i="26"/>
  <c r="A28" i="26"/>
  <c r="A27" i="26"/>
  <c r="A26" i="26"/>
  <c r="A25" i="26"/>
  <c r="A24" i="26"/>
  <c r="A23" i="26"/>
  <c r="A22" i="26"/>
  <c r="A21" i="26"/>
  <c r="A20" i="26"/>
  <c r="A19" i="26"/>
  <c r="A18" i="26"/>
  <c r="A17" i="26"/>
  <c r="A16" i="26"/>
  <c r="A15" i="26"/>
  <c r="A14" i="26"/>
  <c r="A13" i="26"/>
  <c r="A12" i="26"/>
  <c r="A10" i="26"/>
  <c r="A9" i="26"/>
  <c r="A8" i="26"/>
  <c r="A7" i="26"/>
  <c r="A6" i="26"/>
  <c r="A5" i="26"/>
  <c r="A4" i="26"/>
  <c r="A3" i="26"/>
  <c r="N52" i="25"/>
  <c r="M52" i="25"/>
  <c r="L52" i="25"/>
  <c r="K52" i="25"/>
  <c r="J52" i="25"/>
  <c r="I52" i="25"/>
  <c r="H52" i="25"/>
  <c r="G52" i="25"/>
  <c r="F52" i="25"/>
  <c r="N52" i="22"/>
  <c r="M52" i="22"/>
  <c r="L52" i="22"/>
  <c r="K52" i="22"/>
  <c r="J52" i="22"/>
  <c r="I52" i="22"/>
  <c r="H52" i="22"/>
  <c r="G52" i="22"/>
  <c r="F52" i="22"/>
  <c r="N52" i="21"/>
  <c r="M52" i="21"/>
  <c r="L52" i="21"/>
  <c r="K52" i="21"/>
  <c r="J52" i="21"/>
  <c r="I52" i="21"/>
  <c r="H52" i="21"/>
  <c r="G52" i="21"/>
  <c r="F52" i="21"/>
  <c r="A52" i="25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0" i="25"/>
  <c r="A9" i="25"/>
  <c r="A8" i="25"/>
  <c r="A7" i="25"/>
  <c r="A6" i="25"/>
  <c r="A5" i="25"/>
  <c r="A4" i="25"/>
  <c r="A3" i="25"/>
  <c r="A3" i="5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0" i="24"/>
  <c r="A9" i="24"/>
  <c r="A8" i="24"/>
  <c r="A7" i="24"/>
  <c r="A6" i="24"/>
  <c r="A5" i="24"/>
  <c r="A4" i="24"/>
  <c r="A3" i="24"/>
  <c r="A52" i="23"/>
  <c r="A51" i="23"/>
  <c r="A50" i="23"/>
  <c r="A49" i="23"/>
  <c r="A48" i="23"/>
  <c r="A47" i="23"/>
  <c r="A46" i="23"/>
  <c r="A45" i="23"/>
  <c r="A44" i="23"/>
  <c r="A43" i="23"/>
  <c r="A42" i="23"/>
  <c r="A41" i="23"/>
  <c r="A40" i="23"/>
  <c r="A39" i="23"/>
  <c r="A38" i="23"/>
  <c r="A37" i="23"/>
  <c r="A36" i="23"/>
  <c r="A35" i="23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0" i="23"/>
  <c r="A9" i="23"/>
  <c r="A8" i="23"/>
  <c r="A7" i="23"/>
  <c r="A6" i="23"/>
  <c r="A5" i="23"/>
  <c r="A4" i="23"/>
  <c r="A3" i="23"/>
  <c r="A52" i="22"/>
  <c r="A51" i="22"/>
  <c r="A50" i="22"/>
  <c r="A49" i="22"/>
  <c r="A48" i="22"/>
  <c r="A47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34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A12" i="22"/>
  <c r="A10" i="22"/>
  <c r="A9" i="22"/>
  <c r="A8" i="22"/>
  <c r="A7" i="22"/>
  <c r="A6" i="22"/>
  <c r="A5" i="22"/>
  <c r="A4" i="22"/>
  <c r="A3" i="22"/>
  <c r="A52" i="21"/>
  <c r="A51" i="21"/>
  <c r="A50" i="21"/>
  <c r="A49" i="21"/>
  <c r="A48" i="21"/>
  <c r="A47" i="21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0" i="21"/>
  <c r="A9" i="21"/>
  <c r="A8" i="21"/>
  <c r="A7" i="21"/>
  <c r="A6" i="21"/>
  <c r="A5" i="21"/>
  <c r="A4" i="21"/>
  <c r="A3" i="21"/>
  <c r="A48" i="19"/>
  <c r="A48" i="17"/>
  <c r="A48" i="2"/>
  <c r="A49" i="2"/>
  <c r="A49" i="17"/>
  <c r="A49" i="19"/>
  <c r="A43" i="19"/>
  <c r="A43" i="17"/>
  <c r="A43" i="2"/>
  <c r="A4" i="5"/>
  <c r="A52" i="17"/>
  <c r="A51" i="17"/>
  <c r="A50" i="17"/>
  <c r="A47" i="17"/>
  <c r="A46" i="17"/>
  <c r="A45" i="17"/>
  <c r="A44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0" i="17"/>
  <c r="A9" i="17"/>
  <c r="A8" i="17"/>
  <c r="A7" i="17"/>
  <c r="A6" i="17"/>
  <c r="A5" i="17"/>
  <c r="A4" i="17"/>
  <c r="A3" i="17"/>
  <c r="A52" i="19"/>
  <c r="A51" i="19"/>
  <c r="A50" i="19"/>
  <c r="A47" i="19"/>
  <c r="A46" i="19"/>
  <c r="A45" i="19"/>
  <c r="A44" i="19"/>
  <c r="A42" i="19"/>
  <c r="A41" i="19"/>
  <c r="A40" i="19"/>
  <c r="A39" i="19"/>
  <c r="A38" i="19"/>
  <c r="A37" i="19"/>
  <c r="A36" i="19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12" i="19"/>
  <c r="A10" i="19"/>
  <c r="A9" i="19"/>
  <c r="A8" i="19"/>
  <c r="A7" i="19"/>
  <c r="A6" i="19"/>
  <c r="A5" i="19"/>
  <c r="A4" i="19"/>
  <c r="A3" i="19"/>
  <c r="A52" i="2"/>
  <c r="A51" i="2"/>
  <c r="A50" i="2"/>
  <c r="A47" i="2"/>
  <c r="A46" i="2"/>
  <c r="A45" i="2"/>
  <c r="A44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0" i="2"/>
  <c r="A9" i="2"/>
  <c r="A8" i="2"/>
  <c r="A7" i="2"/>
  <c r="A6" i="2"/>
  <c r="A5" i="2"/>
  <c r="A4" i="2"/>
  <c r="A3" i="2"/>
  <c r="J56" i="8" l="1"/>
  <c r="J57" i="8" s="1"/>
  <c r="N43" i="8"/>
  <c r="N14" i="8"/>
  <c r="N56" i="8"/>
  <c r="N17" i="8"/>
  <c r="N16" i="8"/>
  <c r="N45" i="8"/>
  <c r="N44" i="8"/>
  <c r="N15" i="8"/>
  <c r="N41" i="8"/>
  <c r="N40" i="8"/>
  <c r="N39" i="8"/>
  <c r="N38" i="8"/>
  <c r="N9" i="8"/>
  <c r="N13" i="8"/>
  <c r="N12" i="8"/>
  <c r="N10" i="8"/>
  <c r="N49" i="8"/>
  <c r="N21" i="8"/>
  <c r="N48" i="8"/>
  <c r="N47" i="8"/>
  <c r="N46" i="8"/>
  <c r="N18" i="8"/>
  <c r="N8" i="8"/>
  <c r="N6" i="8"/>
  <c r="N29" i="8"/>
  <c r="N33" i="8"/>
  <c r="N28" i="8"/>
  <c r="N7" i="8"/>
  <c r="N30" i="8"/>
  <c r="N27" i="8"/>
  <c r="N26" i="8"/>
  <c r="N34" i="8"/>
  <c r="N31" i="8"/>
  <c r="N25" i="8"/>
  <c r="N36" i="8"/>
  <c r="N3" i="8"/>
  <c r="N24" i="8"/>
  <c r="N37" i="8"/>
  <c r="N51" i="8"/>
  <c r="N23" i="8"/>
  <c r="N32" i="8"/>
  <c r="N50" i="8"/>
  <c r="N22" i="8"/>
  <c r="N5" i="8"/>
  <c r="N4" i="8"/>
  <c r="N20" i="8"/>
  <c r="N19" i="8"/>
  <c r="N35" i="8"/>
  <c r="G52" i="8"/>
  <c r="G57" i="8" s="1"/>
  <c r="F52" i="8"/>
  <c r="F57" i="8" s="1"/>
  <c r="D52" i="8"/>
  <c r="D57" i="8" s="1"/>
  <c r="C52" i="8"/>
  <c r="C57" i="8" s="1"/>
  <c r="M52" i="8"/>
  <c r="M57" i="8" s="1"/>
  <c r="L52" i="8"/>
  <c r="L57" i="8" s="1"/>
  <c r="I52" i="8"/>
  <c r="I57" i="8" s="1"/>
  <c r="H52" i="8"/>
  <c r="H57" i="8" s="1"/>
  <c r="B52" i="8"/>
  <c r="B57" i="8" s="1"/>
  <c r="A3" i="9"/>
  <c r="A4" i="9"/>
  <c r="N52" i="8" l="1"/>
  <c r="N57" i="8" s="1"/>
</calcChain>
</file>

<file path=xl/sharedStrings.xml><?xml version="1.0" encoding="utf-8"?>
<sst xmlns="http://schemas.openxmlformats.org/spreadsheetml/2006/main" count="760" uniqueCount="96">
  <si>
    <t>Emendas de Comissão</t>
  </si>
  <si>
    <t>CHECK: TODOS OS ANEXOS ATÉ DEZ</t>
  </si>
  <si>
    <t>Até Dez</t>
  </si>
  <si>
    <t>Anexo II</t>
  </si>
  <si>
    <t>Anexo III</t>
  </si>
  <si>
    <t>Anexo IV</t>
  </si>
  <si>
    <t>Anexo V</t>
  </si>
  <si>
    <t>Anexo VI</t>
  </si>
  <si>
    <t>Anexo VII</t>
  </si>
  <si>
    <t>Total</t>
  </si>
  <si>
    <t>20000 Presidência da República</t>
  </si>
  <si>
    <t>24000 Ministério da Ciência, Tecnologia e Inovação</t>
  </si>
  <si>
    <t>25000 Ministério da Fazenda</t>
  </si>
  <si>
    <t>26000 Ministério da Educação</t>
  </si>
  <si>
    <t>28000 Ministério do Desenvolvimento, Indústria, Comércio e Serviços</t>
  </si>
  <si>
    <t>30000 Ministério da Justiça e Segurança Pública</t>
  </si>
  <si>
    <t>32000 Ministério de Minas e Energia</t>
  </si>
  <si>
    <t>32266 Agência Nacional de Energia Elétrica</t>
  </si>
  <si>
    <t>32396 Agência Nacional de Mineração</t>
  </si>
  <si>
    <t>33000 Ministério da Previdência Social</t>
  </si>
  <si>
    <t>35000 Ministério das Relações Exteriores</t>
  </si>
  <si>
    <t>36000 Ministério da Saúde</t>
  </si>
  <si>
    <t>36212 Agência Nacional de Vigilância Sanitária</t>
  </si>
  <si>
    <t>36213 Agência Nacional de Saúde Suplementar</t>
  </si>
  <si>
    <t>37000 Controladoria-Geral da União</t>
  </si>
  <si>
    <t>39000 Ministério dos Transportes</t>
  </si>
  <si>
    <t>39250 Agência Nacional de Transportes Terrestres</t>
  </si>
  <si>
    <t>40000 Ministério do Trabalho e Emprego</t>
  </si>
  <si>
    <t>41000 Ministério das Comunicações</t>
  </si>
  <si>
    <t>41231 Agência Nacional de Telecomunicações</t>
  </si>
  <si>
    <t>42000 Ministério da Cultura</t>
  </si>
  <si>
    <t>42206 Agência Nacional do Cinema</t>
  </si>
  <si>
    <t>44000 Ministério do Meio Ambiente e Mudança do Clima</t>
  </si>
  <si>
    <t>46000 Ministério da Gestão e da Inovação em Serviços Públicos</t>
  </si>
  <si>
    <t>47000 Ministério do Planejamento e Orçamento</t>
  </si>
  <si>
    <t>49000 Ministério do Desenvolvimento Agrário e Agricultura Familiar</t>
  </si>
  <si>
    <t>51000 Ministério do Esporte</t>
  </si>
  <si>
    <t>52000 Ministério da Defesa</t>
  </si>
  <si>
    <t>53000 Ministério da Integração e do Desenvolvimento Regional</t>
  </si>
  <si>
    <t>54000 Ministério do Turismo</t>
  </si>
  <si>
    <t>55000 Ministério do Desenvolvimento e Assistência Social, Família e Combate à Fome</t>
  </si>
  <si>
    <t>56000 Ministério das Cidades</t>
  </si>
  <si>
    <t>58000 Ministério da Pesca e Aquicultura</t>
  </si>
  <si>
    <t>60000 Gabinete da Vice-Presidência da República</t>
  </si>
  <si>
    <t>63000 Advocacia-Geral da União</t>
  </si>
  <si>
    <t>67000 Ministério da Igualdade Racial</t>
  </si>
  <si>
    <t>68000 Ministério de Portos e Aeroportos</t>
  </si>
  <si>
    <t>68201 Agência Nacional de Transportes Aquaviários</t>
  </si>
  <si>
    <t>68213 Agência Nacional de Aviação Civil</t>
  </si>
  <si>
    <t>83000 Banco Central do Brasil</t>
  </si>
  <si>
    <t>84000 Ministério dos Povos Indígenas</t>
  </si>
  <si>
    <t>Demais Emendas Individuais</t>
  </si>
  <si>
    <t>Emendas Impositivas de Bancada</t>
  </si>
  <si>
    <t>Subtotal</t>
  </si>
  <si>
    <t>ANEXO II - RP 2 e 9 DISCRICIONÁRIAS FONTES TESOURO  (R$ unidades)</t>
  </si>
  <si>
    <t>ANEXO III - RP 2 e 9 DISCRICIONÁRIAS FONTES PRÓPRIAS (R$ unidades)</t>
  </si>
  <si>
    <t>Até Jan</t>
  </si>
  <si>
    <t>Até Fev</t>
  </si>
  <si>
    <t>Até Mar</t>
  </si>
  <si>
    <t>Até Abr</t>
  </si>
  <si>
    <t>Até Mai</t>
  </si>
  <si>
    <t>Até Jun</t>
  </si>
  <si>
    <t>Até Jul</t>
  </si>
  <si>
    <t>Até Ago</t>
  </si>
  <si>
    <t>Até Set</t>
  </si>
  <si>
    <t>Até Out</t>
  </si>
  <si>
    <t>Até Nov</t>
  </si>
  <si>
    <t>Órgãos/Unidades</t>
  </si>
  <si>
    <t>81000 Ministério dos Direitos Humanos e Cidadania</t>
  </si>
  <si>
    <t>53210 Agência Nacional de Águas e Saneamento Básico</t>
  </si>
  <si>
    <t>-</t>
  </si>
  <si>
    <t>ANEXO V - RP 8 Emendas Comissão Fontes Tesouro (R$ unidades)</t>
  </si>
  <si>
    <t>ANEXO IV - Emendas Individuais (RP 6) e de Bancada (RP 7) (R$ 1,00 )</t>
  </si>
  <si>
    <t>ANEXO VI - RP 1 OBRIGATÓRIAS FONTES TESOURO (R$ unidades)</t>
  </si>
  <si>
    <t>ANEXO VII - RP 1 OBRIGATÓRIAS FONTES PRÓPRIAS (R$ unidades)</t>
  </si>
  <si>
    <t>Emendas Individuais Impositivas</t>
  </si>
  <si>
    <t>69000 Ministério do Empreendedorismo, da Microempresa e da Empresa de Pequeno Porte</t>
  </si>
  <si>
    <t>Anexo II-A</t>
  </si>
  <si>
    <t>Anexo III-A</t>
  </si>
  <si>
    <t>Anexo III-B</t>
  </si>
  <si>
    <t>Anexo II-B</t>
  </si>
  <si>
    <t>Emendas de Comissão - RP8</t>
  </si>
  <si>
    <t>22000 Ministério da Agricultura e Pecuária</t>
  </si>
  <si>
    <t>30211 Conselho Administrativo de Defesa Econômica</t>
  </si>
  <si>
    <t>32265 Agência Nacional do Petróleo, Gás Natural e Biocombustíveis</t>
  </si>
  <si>
    <t>65000 Ministério das Mulheres</t>
  </si>
  <si>
    <t/>
  </si>
  <si>
    <t>Anexo II-C</t>
  </si>
  <si>
    <t>Anexo III-C</t>
  </si>
  <si>
    <t>ANEXO III.B - RP 3 DISCRICIONÁRIAS FONTES PRÓPRIAS PAC (R$ unidades)</t>
  </si>
  <si>
    <t>ANEXO III.A - RP 2 e 9 DISCRICIONÁRIAS FONTES PRÓPRIAS RESSALVADAS (R$ unidades)</t>
  </si>
  <si>
    <t>ANEXO II.A - RP 2 e 9 DISCRICIONÁRIAS FONTES TESOURO RESSALVADAS (R$ unidades)</t>
  </si>
  <si>
    <t>ANEXO II.B - RP 3 DISCRICIONÁRIAS FONTES TESOURO PAC  (R$ unidades)</t>
  </si>
  <si>
    <t>ANEXO II.C - RP 3 DISCRICIONÁRIAS FONTES TESOURO PAC RESSALVADAS (R$ unidades)</t>
  </si>
  <si>
    <t>ANEXO III.C - RP 3 DISCRICIONÁRIAS FONTES PRÓPRIAS PAC RESSALVADAS (R$ unidades)</t>
  </si>
  <si>
    <t>30212 Agência Nacional de Proteção de 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</si>
</sst>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3" borderId="0" xfId="0" applyFill="1"/>
    <xf numFmtId="3" fontId="0" fillId="3" borderId="0" xfId="0" applyNumberFormat="1" applyFill="1"/>
    <xf numFmtId="0" fontId="2" fillId="2" borderId="0" xfId="0" applyFont="1" applyFill="1"/>
    <xf numFmtId="164" fontId="2" fillId="2" borderId="0" xfId="0" applyNumberFormat="1" applyFont="1" applyFill="1"/>
    <xf numFmtId="164" fontId="0" fillId="0" borderId="0" xfId="0" applyNumberFormat="1"/>
    <xf numFmtId="164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/>
    <xf numFmtId="164" fontId="1" fillId="0" borderId="0" xfId="0" applyNumberFormat="1" applyFont="1"/>
    <xf numFmtId="164" fontId="1" fillId="4" borderId="1" xfId="0" applyNumberFormat="1" applyFont="1" applyFill="1" applyBorder="1" applyAlignment="1">
      <alignment horizontal="center"/>
    </xf>
    <xf numFmtId="3" fontId="0" fillId="0" borderId="0" xfId="0" applyNumberFormat="1"/>
    <xf numFmtId="4" fontId="0" fillId="0" borderId="0" xfId="0" applyNumberFormat="1"/>
    <xf numFmtId="43" fontId="0" fillId="0" borderId="0" xfId="1" applyFont="1"/>
    <xf numFmtId="0" fontId="0" fillId="5" borderId="0" xfId="0" applyFill="1"/>
    <xf numFmtId="0" fontId="1" fillId="3" borderId="0" xfId="0" applyFont="1" applyFill="1"/>
    <xf numFmtId="3" fontId="1" fillId="3" borderId="0" xfId="0" applyNumberFormat="1" applyFont="1" applyFill="1"/>
    <xf numFmtId="164" fontId="1" fillId="0" borderId="0" xfId="0" applyNumberFormat="1" applyFont="1" applyFill="1"/>
  </cellXfs>
  <cellStyles count="3">
    <cellStyle name="Normal" xfId="0" builtinId="0"/>
    <cellStyle name="Normal 2" xfId="2" xr:uid="{A4C01436-A5CC-4267-9A94-7DC8C331EA64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2"/>
  <sheetViews>
    <sheetView tabSelected="1" zoomScale="110" zoomScaleNormal="110" workbookViewId="0">
      <pane xSplit="1" ySplit="2" topLeftCell="B3" activePane="bottomRight" state="frozen"/>
      <selection pane="topRight" activeCell="B58" sqref="B58"/>
      <selection pane="bottomLeft" activeCell="B58" sqref="B58"/>
      <selection pane="bottomRight" activeCell="K63" sqref="K63"/>
    </sheetView>
  </sheetViews>
  <sheetFormatPr defaultColWidth="9.140625" defaultRowHeight="15" x14ac:dyDescent="0.25"/>
  <cols>
    <col min="1" max="1" width="58.5703125" style="7" customWidth="1"/>
    <col min="2" max="5" width="17" style="7" customWidth="1"/>
    <col min="6" max="6" width="14.28515625" style="7" bestFit="1" customWidth="1"/>
    <col min="7" max="9" width="14.28515625" style="7" customWidth="1"/>
    <col min="10" max="10" width="15.28515625" style="7" bestFit="1" customWidth="1"/>
    <col min="11" max="11" width="18" style="7" bestFit="1" customWidth="1"/>
    <col min="12" max="12" width="16.28515625" style="7" bestFit="1" customWidth="1"/>
    <col min="13" max="13" width="14.140625" style="7" bestFit="1" customWidth="1"/>
    <col min="14" max="14" width="18" style="7" bestFit="1" customWidth="1"/>
    <col min="15" max="15" width="4.28515625" style="7" customWidth="1"/>
    <col min="16" max="16" width="18" style="7" bestFit="1" customWidth="1"/>
    <col min="17" max="17" width="16.42578125" style="7" bestFit="1" customWidth="1"/>
    <col min="18" max="16384" width="9.140625" style="7"/>
  </cols>
  <sheetData>
    <row r="1" spans="1:29" x14ac:dyDescent="0.25">
      <c r="A1" s="6" t="s">
        <v>1</v>
      </c>
      <c r="B1" s="8" t="s">
        <v>2</v>
      </c>
      <c r="C1" s="8" t="s">
        <v>2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8" t="s">
        <v>2</v>
      </c>
      <c r="K1" s="8" t="s">
        <v>2</v>
      </c>
      <c r="L1" s="8" t="s">
        <v>2</v>
      </c>
      <c r="M1" s="8" t="s">
        <v>2</v>
      </c>
      <c r="N1" s="8" t="s">
        <v>2</v>
      </c>
    </row>
    <row r="2" spans="1:29" s="10" customFormat="1" x14ac:dyDescent="0.25">
      <c r="B2" s="11" t="s">
        <v>3</v>
      </c>
      <c r="C2" s="11" t="s">
        <v>77</v>
      </c>
      <c r="D2" s="11" t="s">
        <v>80</v>
      </c>
      <c r="E2" s="11" t="s">
        <v>87</v>
      </c>
      <c r="F2" s="11" t="s">
        <v>4</v>
      </c>
      <c r="G2" s="11" t="s">
        <v>78</v>
      </c>
      <c r="H2" s="11" t="s">
        <v>79</v>
      </c>
      <c r="I2" s="11" t="s">
        <v>88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x14ac:dyDescent="0.25">
      <c r="A3" s="15" t="s">
        <v>10</v>
      </c>
      <c r="B3" s="7">
        <f>'Ane II'!N3</f>
        <v>2127221401.8818989</v>
      </c>
      <c r="C3" s="7">
        <f>'Ane II-A'!N3</f>
        <v>0</v>
      </c>
      <c r="D3" s="7">
        <f>'Ane II-B'!N3</f>
        <v>27883140</v>
      </c>
      <c r="E3" s="7">
        <f>'Ane II-C'!N3</f>
        <v>0</v>
      </c>
      <c r="F3" s="7">
        <f>'Ane III'!N3</f>
        <v>148031336.11810082</v>
      </c>
      <c r="G3" s="7">
        <f>'Ane III-A'!N3</f>
        <v>0</v>
      </c>
      <c r="H3" s="7">
        <f>'Ane III-B'!N3</f>
        <v>0</v>
      </c>
      <c r="I3" s="7">
        <f>'Ane III-C'!N3</f>
        <v>0</v>
      </c>
      <c r="L3" s="7">
        <f>'Ane VI'!N3</f>
        <v>138392156</v>
      </c>
      <c r="M3" s="7">
        <f>'Ane VII'!N3</f>
        <v>0</v>
      </c>
      <c r="N3" s="7">
        <f>SUM(B3:I3,L3,M3)</f>
        <v>2441528033.9999995</v>
      </c>
      <c r="P3"/>
      <c r="R3"/>
      <c r="S3"/>
      <c r="T3"/>
      <c r="U3"/>
      <c r="V3"/>
      <c r="W3"/>
      <c r="X3"/>
      <c r="Y3"/>
      <c r="Z3"/>
      <c r="AA3"/>
      <c r="AB3"/>
      <c r="AC3"/>
    </row>
    <row r="4" spans="1:29" x14ac:dyDescent="0.25">
      <c r="A4" s="15" t="s">
        <v>82</v>
      </c>
      <c r="B4" s="7">
        <f>'Ane II'!N4</f>
        <v>2028910095.197989</v>
      </c>
      <c r="C4" s="7">
        <f>'Ane II-A'!N4</f>
        <v>214297455</v>
      </c>
      <c r="D4" s="7">
        <f>'Ane II-B'!N4</f>
        <v>148184414.00000006</v>
      </c>
      <c r="E4" s="7">
        <f>'Ane II-C'!N4</f>
        <v>0</v>
      </c>
      <c r="F4" s="7">
        <f>'Ane III'!N4</f>
        <v>21950548.802010767</v>
      </c>
      <c r="G4" s="7">
        <f>'Ane III-A'!N4</f>
        <v>66730790.99999997</v>
      </c>
      <c r="H4" s="7">
        <f>'Ane III-B'!N4</f>
        <v>0</v>
      </c>
      <c r="I4" s="7">
        <f>'Ane III-C'!N4</f>
        <v>0</v>
      </c>
      <c r="L4" s="7">
        <f>'Ane VI'!N4</f>
        <v>390431448.99999994</v>
      </c>
      <c r="M4" s="7">
        <f>'Ane VII'!N4</f>
        <v>0</v>
      </c>
      <c r="N4" s="7">
        <f t="shared" ref="N4:N51" si="0">SUM(B4:I4,L4,M4)</f>
        <v>2870504752.9999995</v>
      </c>
      <c r="P4"/>
      <c r="R4"/>
      <c r="S4"/>
      <c r="T4"/>
      <c r="U4"/>
      <c r="V4"/>
      <c r="W4"/>
      <c r="X4"/>
      <c r="Y4"/>
      <c r="Z4"/>
      <c r="AA4"/>
      <c r="AB4"/>
      <c r="AC4"/>
    </row>
    <row r="5" spans="1:29" x14ac:dyDescent="0.25">
      <c r="A5" s="15" t="s">
        <v>11</v>
      </c>
      <c r="B5" s="7">
        <f>'Ane II'!N5</f>
        <v>2743970403.6525278</v>
      </c>
      <c r="C5" s="7">
        <f>'Ane II-A'!N5</f>
        <v>3319186757.0000005</v>
      </c>
      <c r="D5" s="7">
        <f>'Ane II-B'!N5</f>
        <v>0</v>
      </c>
      <c r="E5" s="7">
        <f>'Ane II-C'!N5</f>
        <v>1654569223.0000002</v>
      </c>
      <c r="F5" s="7">
        <f>'Ane III'!N5</f>
        <v>67261171.347471565</v>
      </c>
      <c r="G5" s="7">
        <f>'Ane III-A'!N5</f>
        <v>1288953466.9999998</v>
      </c>
      <c r="H5" s="7">
        <f>'Ane III-B'!N5</f>
        <v>0</v>
      </c>
      <c r="I5" s="7">
        <f>'Ane III-C'!N5</f>
        <v>1108577055.9999998</v>
      </c>
      <c r="L5" s="7">
        <f>'Ane VI'!N5</f>
        <v>102210363.99999999</v>
      </c>
      <c r="M5" s="7">
        <f>'Ane VII'!N5</f>
        <v>0</v>
      </c>
      <c r="N5" s="7">
        <f t="shared" si="0"/>
        <v>10284728442</v>
      </c>
      <c r="P5"/>
      <c r="R5"/>
      <c r="S5"/>
      <c r="T5"/>
      <c r="U5"/>
      <c r="V5"/>
      <c r="W5"/>
      <c r="X5"/>
      <c r="Y5"/>
      <c r="Z5"/>
      <c r="AA5"/>
      <c r="AB5"/>
      <c r="AC5"/>
    </row>
    <row r="6" spans="1:29" x14ac:dyDescent="0.25">
      <c r="A6" s="15" t="s">
        <v>12</v>
      </c>
      <c r="B6" s="7">
        <f>'Ane II'!N6</f>
        <v>4875250267.0179043</v>
      </c>
      <c r="C6" s="7">
        <f>'Ane II-A'!N6</f>
        <v>0</v>
      </c>
      <c r="D6" s="7">
        <f>'Ane II-B'!N6</f>
        <v>0</v>
      </c>
      <c r="E6" s="7">
        <f>'Ane II-C'!N6</f>
        <v>0</v>
      </c>
      <c r="F6" s="7">
        <f>'Ane III'!N6</f>
        <v>905066663.98209608</v>
      </c>
      <c r="G6" s="7">
        <f>'Ane III-A'!N6</f>
        <v>0</v>
      </c>
      <c r="H6" s="7">
        <f>'Ane III-B'!N6</f>
        <v>0</v>
      </c>
      <c r="I6" s="7">
        <f>'Ane III-C'!N6</f>
        <v>0</v>
      </c>
      <c r="L6" s="7">
        <f>'Ane VI'!N6</f>
        <v>742445836.00000012</v>
      </c>
      <c r="M6" s="7">
        <f>'Ane VII'!N6</f>
        <v>0</v>
      </c>
      <c r="N6" s="7">
        <f t="shared" si="0"/>
        <v>6522762767</v>
      </c>
      <c r="P6" s="13"/>
      <c r="R6"/>
      <c r="S6"/>
      <c r="T6"/>
      <c r="U6"/>
      <c r="V6"/>
      <c r="W6"/>
      <c r="X6"/>
      <c r="Y6"/>
      <c r="Z6"/>
      <c r="AA6"/>
      <c r="AB6"/>
      <c r="AC6"/>
    </row>
    <row r="7" spans="1:29" x14ac:dyDescent="0.25">
      <c r="A7" s="15" t="s">
        <v>13</v>
      </c>
      <c r="B7" s="7">
        <f>'Ane II'!N7</f>
        <v>26321902589.999996</v>
      </c>
      <c r="C7" s="7">
        <f>'Ane II-A'!N7</f>
        <v>666666</v>
      </c>
      <c r="D7" s="7">
        <f>'Ane II-B'!N7</f>
        <v>4287809508.9999995</v>
      </c>
      <c r="E7" s="7">
        <f>'Ane II-C'!N7</f>
        <v>0</v>
      </c>
      <c r="F7" s="7">
        <f>'Ane III'!N7</f>
        <v>215173871.99999997</v>
      </c>
      <c r="G7" s="7">
        <f>'Ane III-A'!N7</f>
        <v>1619923703</v>
      </c>
      <c r="H7" s="7">
        <f>'Ane III-B'!N7</f>
        <v>0</v>
      </c>
      <c r="I7" s="7">
        <f>'Ane III-C'!N7</f>
        <v>0</v>
      </c>
      <c r="L7" s="7">
        <f>'Ane VI'!N7</f>
        <v>14094881052.999998</v>
      </c>
      <c r="M7" s="7">
        <f>'Ane VII'!N7</f>
        <v>36376647</v>
      </c>
      <c r="N7" s="7">
        <f t="shared" si="0"/>
        <v>46576734039.999992</v>
      </c>
      <c r="P7"/>
      <c r="R7"/>
      <c r="S7"/>
      <c r="T7"/>
      <c r="U7"/>
      <c r="V7"/>
      <c r="W7"/>
      <c r="X7"/>
      <c r="Y7"/>
      <c r="Z7"/>
      <c r="AA7"/>
      <c r="AB7"/>
      <c r="AC7"/>
    </row>
    <row r="8" spans="1:29" x14ac:dyDescent="0.25">
      <c r="A8" s="15" t="s">
        <v>14</v>
      </c>
      <c r="B8" s="7">
        <f>'Ane II'!N8</f>
        <v>569519762.36457562</v>
      </c>
      <c r="C8" s="7">
        <f>'Ane II-A'!N8</f>
        <v>0</v>
      </c>
      <c r="D8" s="7">
        <f>'Ane II-B'!N8</f>
        <v>0</v>
      </c>
      <c r="E8" s="7">
        <f>'Ane II-C'!N8</f>
        <v>0</v>
      </c>
      <c r="F8" s="7">
        <f>'Ane III'!N8</f>
        <v>87760148.63542439</v>
      </c>
      <c r="G8" s="7">
        <f>'Ane III-A'!N8</f>
        <v>246218577</v>
      </c>
      <c r="H8" s="7">
        <f>'Ane III-B'!N8</f>
        <v>0</v>
      </c>
      <c r="I8" s="7">
        <f>'Ane III-C'!N8</f>
        <v>0</v>
      </c>
      <c r="L8" s="7">
        <f>'Ane VI'!N8</f>
        <v>28595063</v>
      </c>
      <c r="M8" s="7">
        <f>'Ane VII'!N8</f>
        <v>15041185.000000002</v>
      </c>
      <c r="N8" s="7">
        <f t="shared" si="0"/>
        <v>947134736</v>
      </c>
      <c r="P8"/>
      <c r="R8"/>
      <c r="S8"/>
      <c r="T8"/>
      <c r="U8"/>
      <c r="V8"/>
      <c r="W8"/>
      <c r="X8"/>
      <c r="Y8"/>
      <c r="Z8"/>
      <c r="AA8"/>
      <c r="AB8"/>
      <c r="AC8"/>
    </row>
    <row r="9" spans="1:29" x14ac:dyDescent="0.25">
      <c r="A9" s="15" t="s">
        <v>15</v>
      </c>
      <c r="B9" s="7">
        <f>'Ane II'!N9</f>
        <v>2716420745.2285929</v>
      </c>
      <c r="C9" s="7">
        <f>'Ane II-A'!N9</f>
        <v>602908169.43999994</v>
      </c>
      <c r="D9" s="7">
        <f>'Ane II-B'!N9</f>
        <v>0</v>
      </c>
      <c r="E9" s="7">
        <f>'Ane II-C'!N9</f>
        <v>0</v>
      </c>
      <c r="F9" s="7">
        <f>'Ane III'!N9</f>
        <v>29545732.671406943</v>
      </c>
      <c r="G9" s="7">
        <f>'Ane III-A'!N9</f>
        <v>20344752.66</v>
      </c>
      <c r="H9" s="7">
        <f>'Ane III-B'!N9</f>
        <v>0</v>
      </c>
      <c r="I9" s="7">
        <f>'Ane III-C'!N9</f>
        <v>0</v>
      </c>
      <c r="L9" s="7">
        <f>'Ane VI'!N9</f>
        <v>3070008421.4500003</v>
      </c>
      <c r="M9" s="7">
        <f>'Ane VII'!N9</f>
        <v>496215005.55000001</v>
      </c>
      <c r="N9" s="7">
        <f t="shared" si="0"/>
        <v>6935442827</v>
      </c>
      <c r="P9"/>
      <c r="R9"/>
      <c r="S9"/>
      <c r="T9"/>
      <c r="U9"/>
      <c r="V9"/>
      <c r="W9"/>
      <c r="X9"/>
      <c r="Y9"/>
      <c r="Z9"/>
      <c r="AA9"/>
      <c r="AB9"/>
      <c r="AC9"/>
    </row>
    <row r="10" spans="1:29" x14ac:dyDescent="0.25">
      <c r="A10" s="15" t="s">
        <v>83</v>
      </c>
      <c r="B10" s="7">
        <f>'Ane II'!N10</f>
        <v>8655063.3656455427</v>
      </c>
      <c r="C10" s="7">
        <f>'Ane II-A'!N10</f>
        <v>0</v>
      </c>
      <c r="D10" s="7">
        <f>'Ane II-B'!N10</f>
        <v>0</v>
      </c>
      <c r="E10" s="7">
        <f>'Ane II-C'!N10</f>
        <v>0</v>
      </c>
      <c r="F10" s="7">
        <f>'Ane III'!N10</f>
        <v>39246578.634354457</v>
      </c>
      <c r="G10" s="7">
        <f>'Ane III-A'!N10</f>
        <v>0</v>
      </c>
      <c r="H10" s="7">
        <f>'Ane III-B'!N10</f>
        <v>0</v>
      </c>
      <c r="I10" s="7">
        <f>'Ane III-C'!N10</f>
        <v>0</v>
      </c>
      <c r="L10" s="7">
        <f>'Ane VI'!N10</f>
        <v>1529771</v>
      </c>
      <c r="M10" s="7">
        <f>'Ane VII'!N10</f>
        <v>0</v>
      </c>
      <c r="N10" s="7">
        <f t="shared" si="0"/>
        <v>49431413</v>
      </c>
      <c r="P10"/>
      <c r="R10"/>
      <c r="S10"/>
      <c r="T10"/>
      <c r="U10"/>
      <c r="V10"/>
      <c r="W10"/>
      <c r="X10"/>
      <c r="Y10"/>
      <c r="Z10"/>
      <c r="AA10"/>
      <c r="AB10"/>
      <c r="AC10"/>
    </row>
    <row r="11" spans="1:29" x14ac:dyDescent="0.25">
      <c r="A11" s="15" t="s">
        <v>95</v>
      </c>
      <c r="B11" s="7">
        <f>'Ane II'!N11</f>
        <v>13958003</v>
      </c>
      <c r="C11" s="7">
        <f>'Ane II-A'!N11</f>
        <v>0</v>
      </c>
      <c r="D11" s="7">
        <f>'Ane II-B'!N11</f>
        <v>0</v>
      </c>
      <c r="E11" s="7">
        <f>'Ane II-C'!N11</f>
        <v>0</v>
      </c>
      <c r="F11" s="7">
        <f>'Ane III'!N11</f>
        <v>0</v>
      </c>
      <c r="G11" s="7">
        <f>'Ane III-A'!N11</f>
        <v>0</v>
      </c>
      <c r="H11" s="7">
        <f>'Ane III-B'!N11</f>
        <v>0</v>
      </c>
      <c r="I11" s="7">
        <f>'Ane III-C'!N11</f>
        <v>0</v>
      </c>
      <c r="L11" s="7">
        <f>'Ane VI'!N11</f>
        <v>204615</v>
      </c>
      <c r="M11" s="7">
        <f>'Ane VII'!N11</f>
        <v>0</v>
      </c>
      <c r="N11" s="7">
        <f t="shared" ref="N11" si="1">SUM(B11:I11,L11,M11)</f>
        <v>14162618</v>
      </c>
      <c r="P11"/>
      <c r="R11"/>
      <c r="S11"/>
      <c r="T11"/>
      <c r="U11"/>
      <c r="V11"/>
      <c r="W11"/>
      <c r="X11"/>
      <c r="Y11"/>
      <c r="Z11"/>
      <c r="AA11"/>
      <c r="AB11"/>
      <c r="AC11"/>
    </row>
    <row r="12" spans="1:29" x14ac:dyDescent="0.25">
      <c r="A12" s="15" t="s">
        <v>16</v>
      </c>
      <c r="B12" s="7">
        <f>'Ane II'!N12</f>
        <v>314242624.50691879</v>
      </c>
      <c r="C12" s="7">
        <f>'Ane II-A'!N12</f>
        <v>0</v>
      </c>
      <c r="D12" s="7">
        <f>'Ane II-B'!N12</f>
        <v>63821752.235533342</v>
      </c>
      <c r="E12" s="7">
        <f>'Ane II-C'!N12</f>
        <v>0</v>
      </c>
      <c r="F12" s="7">
        <f>'Ane III'!N12</f>
        <v>98800271.493081152</v>
      </c>
      <c r="G12" s="7">
        <f>'Ane III-A'!N12</f>
        <v>0</v>
      </c>
      <c r="H12" s="7">
        <f>'Ane III-B'!N12</f>
        <v>805688.76446666731</v>
      </c>
      <c r="I12" s="7">
        <f>'Ane III-C'!N12</f>
        <v>0</v>
      </c>
      <c r="L12" s="7">
        <f>'Ane VI'!N12</f>
        <v>132855031</v>
      </c>
      <c r="M12" s="7">
        <f>'Ane VII'!N12</f>
        <v>0</v>
      </c>
      <c r="N12" s="7">
        <f t="shared" si="0"/>
        <v>610525368</v>
      </c>
      <c r="P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5">
      <c r="A13" s="15" t="s">
        <v>84</v>
      </c>
      <c r="B13" s="7">
        <f>'Ane II'!N13</f>
        <v>535000</v>
      </c>
      <c r="C13" s="7">
        <f>'Ane II-A'!N13</f>
        <v>0</v>
      </c>
      <c r="D13" s="7">
        <f>'Ane II-B'!N13</f>
        <v>0</v>
      </c>
      <c r="E13" s="7">
        <f>'Ane II-C'!N13</f>
        <v>0</v>
      </c>
      <c r="F13" s="7">
        <f>'Ane III'!N13</f>
        <v>167910812</v>
      </c>
      <c r="G13" s="7">
        <f>'Ane III-A'!N13</f>
        <v>0</v>
      </c>
      <c r="H13" s="7">
        <f>'Ane III-B'!N13</f>
        <v>0</v>
      </c>
      <c r="I13" s="7">
        <f>'Ane III-C'!N13</f>
        <v>0</v>
      </c>
      <c r="L13" s="7">
        <f>'Ane VI'!N13</f>
        <v>20398376</v>
      </c>
      <c r="M13" s="7">
        <f>'Ane VII'!N13</f>
        <v>0</v>
      </c>
      <c r="N13" s="7">
        <f t="shared" si="0"/>
        <v>188844188</v>
      </c>
      <c r="P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25">
      <c r="A14" s="15" t="s">
        <v>17</v>
      </c>
      <c r="B14" s="7">
        <f>'Ane II'!N14</f>
        <v>147715174</v>
      </c>
      <c r="C14" s="7">
        <f>'Ane II-A'!N14</f>
        <v>0</v>
      </c>
      <c r="D14" s="7">
        <f>'Ane II-B'!N14</f>
        <v>0</v>
      </c>
      <c r="E14" s="7">
        <f>'Ane II-C'!N14</f>
        <v>0</v>
      </c>
      <c r="F14" s="7">
        <f>'Ane III'!N14</f>
        <v>0</v>
      </c>
      <c r="G14" s="7">
        <f>'Ane III-A'!N14</f>
        <v>0</v>
      </c>
      <c r="H14" s="7">
        <f>'Ane III-B'!N14</f>
        <v>0</v>
      </c>
      <c r="I14" s="7">
        <f>'Ane III-C'!N14</f>
        <v>0</v>
      </c>
      <c r="L14" s="7">
        <f>'Ane VI'!N14</f>
        <v>9981315</v>
      </c>
      <c r="M14" s="7">
        <f>'Ane VII'!N14</f>
        <v>0</v>
      </c>
      <c r="N14" s="7">
        <f t="shared" si="0"/>
        <v>157696489</v>
      </c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25">
      <c r="A15" s="15" t="s">
        <v>18</v>
      </c>
      <c r="B15" s="7">
        <f>'Ane II'!N15</f>
        <v>109866801.00000001</v>
      </c>
      <c r="C15" s="7">
        <f>'Ane II-A'!N15</f>
        <v>0</v>
      </c>
      <c r="D15" s="7">
        <f>'Ane II-B'!N15</f>
        <v>0</v>
      </c>
      <c r="E15" s="7">
        <f>'Ane II-C'!N15</f>
        <v>0</v>
      </c>
      <c r="F15" s="7">
        <f>'Ane III'!N15</f>
        <v>0</v>
      </c>
      <c r="G15" s="7">
        <f>'Ane III-A'!N15</f>
        <v>0</v>
      </c>
      <c r="H15" s="7">
        <f>'Ane III-B'!N15</f>
        <v>0</v>
      </c>
      <c r="I15" s="7">
        <f>'Ane III-C'!N15</f>
        <v>0</v>
      </c>
      <c r="L15" s="7">
        <f>'Ane VI'!N15</f>
        <v>20372923</v>
      </c>
      <c r="M15" s="7">
        <f>'Ane VII'!N15</f>
        <v>0</v>
      </c>
      <c r="N15" s="7">
        <f t="shared" si="0"/>
        <v>130239724.00000001</v>
      </c>
      <c r="P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25">
      <c r="A16" s="15" t="s">
        <v>19</v>
      </c>
      <c r="B16" s="7">
        <f>'Ane II'!N16</f>
        <v>245700624.11217725</v>
      </c>
      <c r="C16" s="7">
        <f>'Ane II-A'!N16</f>
        <v>0</v>
      </c>
      <c r="D16" s="7">
        <f>'Ane II-B'!N16</f>
        <v>0</v>
      </c>
      <c r="E16" s="7">
        <f>'Ane II-C'!N16</f>
        <v>0</v>
      </c>
      <c r="F16" s="7">
        <f>'Ane III'!N16</f>
        <v>1997002360.8878222</v>
      </c>
      <c r="G16" s="7">
        <f>'Ane III-A'!N16</f>
        <v>0</v>
      </c>
      <c r="H16" s="7">
        <f>'Ane III-B'!N16</f>
        <v>0</v>
      </c>
      <c r="I16" s="7">
        <f>'Ane III-C'!N16</f>
        <v>0</v>
      </c>
      <c r="L16" s="7">
        <f>'Ane VI'!N16</f>
        <v>98606089</v>
      </c>
      <c r="M16" s="7">
        <f>'Ane VII'!N16</f>
        <v>408457394</v>
      </c>
      <c r="N16" s="7">
        <f t="shared" si="0"/>
        <v>2749766467.9999995</v>
      </c>
      <c r="P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25">
      <c r="A17" s="15" t="s">
        <v>20</v>
      </c>
      <c r="B17" s="7">
        <f>'Ane II'!N17</f>
        <v>2349481159.8650184</v>
      </c>
      <c r="C17" s="7">
        <f>'Ane II-A'!N17</f>
        <v>0</v>
      </c>
      <c r="D17" s="7">
        <f>'Ane II-B'!N17</f>
        <v>0</v>
      </c>
      <c r="E17" s="7">
        <f>'Ane II-C'!N17</f>
        <v>0</v>
      </c>
      <c r="F17" s="7">
        <f>'Ane III'!N17</f>
        <v>3664257.1349820443</v>
      </c>
      <c r="G17" s="7">
        <f>'Ane III-A'!N17</f>
        <v>0</v>
      </c>
      <c r="H17" s="7">
        <f>'Ane III-B'!N17</f>
        <v>0</v>
      </c>
      <c r="I17" s="7">
        <f>'Ane III-C'!N17</f>
        <v>0</v>
      </c>
      <c r="L17" s="7">
        <f>'Ane VI'!N17</f>
        <v>882522608</v>
      </c>
      <c r="M17" s="7">
        <f>'Ane VII'!N17</f>
        <v>0</v>
      </c>
      <c r="N17" s="7">
        <f t="shared" si="0"/>
        <v>3235668025.0000005</v>
      </c>
      <c r="P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25">
      <c r="A18" s="15" t="s">
        <v>21</v>
      </c>
      <c r="B18" s="7">
        <f>'Ane II'!N18</f>
        <v>26095911540.380268</v>
      </c>
      <c r="C18" s="7">
        <f>'Ane II-A'!N18</f>
        <v>352030500</v>
      </c>
      <c r="D18" s="7">
        <f>'Ane II-B'!N18</f>
        <v>5989295917</v>
      </c>
      <c r="E18" s="7">
        <f>'Ane II-C'!N18</f>
        <v>0</v>
      </c>
      <c r="F18" s="7">
        <f>'Ane III'!N18</f>
        <v>19491383.619729362</v>
      </c>
      <c r="G18" s="7">
        <f>'Ane III-A'!N18</f>
        <v>8125428</v>
      </c>
      <c r="H18" s="7">
        <f>'Ane III-B'!N18</f>
        <v>0</v>
      </c>
      <c r="I18" s="7">
        <f>'Ane III-C'!N18</f>
        <v>0</v>
      </c>
      <c r="L18" s="7">
        <f>'Ane VI'!N18</f>
        <v>165532677341.99997</v>
      </c>
      <c r="M18" s="7">
        <f>'Ane VII'!N18</f>
        <v>295978308.99999994</v>
      </c>
      <c r="N18" s="7">
        <f t="shared" si="0"/>
        <v>198293510419.99997</v>
      </c>
      <c r="P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25">
      <c r="A19" s="15" t="s">
        <v>22</v>
      </c>
      <c r="B19" s="7">
        <f>'Ane II'!N19</f>
        <v>223918956.93025583</v>
      </c>
      <c r="C19" s="7">
        <f>'Ane II-A'!N19</f>
        <v>0</v>
      </c>
      <c r="D19" s="7">
        <f>'Ane II-B'!N19</f>
        <v>0</v>
      </c>
      <c r="E19" s="7">
        <f>'Ane II-C'!N19</f>
        <v>0</v>
      </c>
      <c r="F19" s="7">
        <f>'Ane III'!N19</f>
        <v>2683975.0697441935</v>
      </c>
      <c r="G19" s="7">
        <f>'Ane III-A'!N19</f>
        <v>0</v>
      </c>
      <c r="H19" s="7">
        <f>'Ane III-B'!N19</f>
        <v>0</v>
      </c>
      <c r="I19" s="7">
        <f>'Ane III-C'!N19</f>
        <v>0</v>
      </c>
      <c r="L19" s="7">
        <f>'Ane VI'!N19</f>
        <v>25718044</v>
      </c>
      <c r="M19" s="7">
        <f>'Ane VII'!N19</f>
        <v>0</v>
      </c>
      <c r="N19" s="7">
        <f t="shared" si="0"/>
        <v>252320976.00000003</v>
      </c>
      <c r="P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25">
      <c r="A20" s="15" t="s">
        <v>23</v>
      </c>
      <c r="B20" s="7">
        <f>'Ane II'!N20</f>
        <v>117060870.18602207</v>
      </c>
      <c r="C20" s="7">
        <f>'Ane II-A'!N20</f>
        <v>0</v>
      </c>
      <c r="D20" s="7">
        <f>'Ane II-B'!N20</f>
        <v>0</v>
      </c>
      <c r="E20" s="7">
        <f>'Ane II-C'!N20</f>
        <v>0</v>
      </c>
      <c r="F20" s="7">
        <f>'Ane III'!N20</f>
        <v>399964.81397792802</v>
      </c>
      <c r="G20" s="7">
        <f>'Ane III-A'!N20</f>
        <v>0</v>
      </c>
      <c r="H20" s="7">
        <f>'Ane III-B'!N20</f>
        <v>0</v>
      </c>
      <c r="I20" s="7">
        <f>'Ane III-C'!N20</f>
        <v>0</v>
      </c>
      <c r="L20" s="7">
        <f>'Ane VI'!N20</f>
        <v>9636898</v>
      </c>
      <c r="M20" s="7">
        <f>'Ane VII'!N20</f>
        <v>0</v>
      </c>
      <c r="N20" s="7">
        <f t="shared" si="0"/>
        <v>127097733</v>
      </c>
      <c r="P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25">
      <c r="A21" s="15" t="s">
        <v>24</v>
      </c>
      <c r="B21" s="7">
        <f>'Ane II'!N21</f>
        <v>132402305.99999999</v>
      </c>
      <c r="C21" s="7">
        <f>'Ane II-A'!N21</f>
        <v>0</v>
      </c>
      <c r="D21" s="7">
        <f>'Ane II-B'!N21</f>
        <v>0</v>
      </c>
      <c r="E21" s="7">
        <f>'Ane II-C'!N21</f>
        <v>0</v>
      </c>
      <c r="F21" s="7">
        <f>'Ane III'!N21</f>
        <v>0</v>
      </c>
      <c r="G21" s="7">
        <f>'Ane III-A'!N21</f>
        <v>0</v>
      </c>
      <c r="H21" s="7">
        <f>'Ane III-B'!N21</f>
        <v>0</v>
      </c>
      <c r="I21" s="7">
        <f>'Ane III-C'!N21</f>
        <v>0</v>
      </c>
      <c r="L21" s="7">
        <f>'Ane VI'!N21</f>
        <v>36650883</v>
      </c>
      <c r="M21" s="7">
        <f>'Ane VII'!N21</f>
        <v>0</v>
      </c>
      <c r="N21" s="7">
        <f t="shared" si="0"/>
        <v>169053189</v>
      </c>
      <c r="P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25">
      <c r="A22" s="15" t="s">
        <v>25</v>
      </c>
      <c r="B22" s="7">
        <f>'Ane II'!N22</f>
        <v>1034224707.5671749</v>
      </c>
      <c r="C22" s="7">
        <f>'Ane II-A'!N22</f>
        <v>0</v>
      </c>
      <c r="D22" s="7">
        <f>'Ane II-B'!N22</f>
        <v>13435597110.34128</v>
      </c>
      <c r="E22" s="7">
        <f>'Ane II-C'!N22</f>
        <v>0</v>
      </c>
      <c r="F22" s="7">
        <f>'Ane III'!N22</f>
        <v>104020776.43282482</v>
      </c>
      <c r="G22" s="7">
        <f>'Ane III-A'!N22</f>
        <v>0</v>
      </c>
      <c r="H22" s="7">
        <f>'Ane III-B'!N22</f>
        <v>45265355.658724569</v>
      </c>
      <c r="I22" s="7">
        <f>'Ane III-C'!N22</f>
        <v>0</v>
      </c>
      <c r="L22" s="7">
        <f>'Ane VI'!N22</f>
        <v>70959263.999999985</v>
      </c>
      <c r="M22" s="7">
        <f>'Ane VII'!N22</f>
        <v>0</v>
      </c>
      <c r="N22" s="7">
        <f t="shared" si="0"/>
        <v>14690067214.000004</v>
      </c>
      <c r="P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25">
      <c r="A23" s="15" t="s">
        <v>26</v>
      </c>
      <c r="B23" s="7">
        <f>'Ane II'!N23</f>
        <v>86799219.132450342</v>
      </c>
      <c r="C23" s="7">
        <f>'Ane II-A'!N23</f>
        <v>0</v>
      </c>
      <c r="D23" s="7">
        <f>'Ane II-B'!N23</f>
        <v>0</v>
      </c>
      <c r="E23" s="7">
        <f>'Ane II-C'!N23</f>
        <v>0</v>
      </c>
      <c r="F23" s="7">
        <f>'Ane III'!N23</f>
        <v>196580977.86754963</v>
      </c>
      <c r="G23" s="7">
        <f>'Ane III-A'!N23</f>
        <v>0</v>
      </c>
      <c r="H23" s="7">
        <f>'Ane III-B'!N23</f>
        <v>0</v>
      </c>
      <c r="I23" s="7">
        <f>'Ane III-C'!N23</f>
        <v>0</v>
      </c>
      <c r="L23" s="7">
        <f>'Ane VI'!N23</f>
        <v>15426121.999999998</v>
      </c>
      <c r="M23" s="7">
        <f>'Ane VII'!N23</f>
        <v>0</v>
      </c>
      <c r="N23" s="7">
        <f t="shared" si="0"/>
        <v>298806319</v>
      </c>
      <c r="P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25">
      <c r="A24" s="15" t="s">
        <v>27</v>
      </c>
      <c r="B24" s="7">
        <f>'Ane II'!N24</f>
        <v>555102183.6074717</v>
      </c>
      <c r="C24" s="7">
        <f>'Ane II-A'!N24</f>
        <v>0</v>
      </c>
      <c r="D24" s="7">
        <f>'Ane II-B'!N24</f>
        <v>0</v>
      </c>
      <c r="E24" s="7">
        <f>'Ane II-C'!N24</f>
        <v>0</v>
      </c>
      <c r="F24" s="7">
        <f>'Ane III'!N24</f>
        <v>308585393.39252836</v>
      </c>
      <c r="G24" s="7">
        <f>'Ane III-A'!N24</f>
        <v>0</v>
      </c>
      <c r="H24" s="7">
        <f>'Ane III-B'!N24</f>
        <v>0</v>
      </c>
      <c r="I24" s="7">
        <f>'Ane III-C'!N24</f>
        <v>0</v>
      </c>
      <c r="L24" s="7">
        <f>'Ane VI'!N24</f>
        <v>85346214</v>
      </c>
      <c r="M24" s="7">
        <f>'Ane VII'!N24</f>
        <v>0</v>
      </c>
      <c r="N24" s="7">
        <f t="shared" si="0"/>
        <v>949033791</v>
      </c>
      <c r="P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25">
      <c r="A25" s="15" t="s">
        <v>28</v>
      </c>
      <c r="B25" s="7">
        <f>'Ane II'!N25</f>
        <v>498867219.94349527</v>
      </c>
      <c r="C25" s="7">
        <f>'Ane II-A'!N25</f>
        <v>464.2</v>
      </c>
      <c r="D25" s="7">
        <f>'Ane II-B'!N25</f>
        <v>118000000.00000001</v>
      </c>
      <c r="E25" s="7">
        <f>'Ane II-C'!N25</f>
        <v>0</v>
      </c>
      <c r="F25" s="7">
        <f>'Ane III'!N25</f>
        <v>110330869.35650474</v>
      </c>
      <c r="G25" s="7">
        <f>'Ane III-A'!N25</f>
        <v>12444.5</v>
      </c>
      <c r="H25" s="7">
        <f>'Ane III-B'!N25</f>
        <v>0</v>
      </c>
      <c r="I25" s="7">
        <f>'Ane III-C'!N25</f>
        <v>0</v>
      </c>
      <c r="L25" s="7">
        <f>'Ane VI'!N25</f>
        <v>21142856</v>
      </c>
      <c r="M25" s="7">
        <f>'Ane VII'!N25</f>
        <v>0</v>
      </c>
      <c r="N25" s="7">
        <f t="shared" si="0"/>
        <v>748353854</v>
      </c>
      <c r="P25"/>
      <c r="R25"/>
      <c r="S25"/>
      <c r="T25"/>
      <c r="U25"/>
      <c r="V25"/>
      <c r="W25"/>
      <c r="X25"/>
      <c r="Y25"/>
      <c r="Z25"/>
      <c r="AA25"/>
      <c r="AB25"/>
      <c r="AC25"/>
    </row>
    <row r="26" spans="1:29" x14ac:dyDescent="0.25">
      <c r="A26" s="15" t="s">
        <v>29</v>
      </c>
      <c r="B26" s="7">
        <f>'Ane II'!N26</f>
        <v>280217924</v>
      </c>
      <c r="C26" s="7">
        <f>'Ane II-A'!N26</f>
        <v>0</v>
      </c>
      <c r="D26" s="7">
        <f>'Ane II-B'!N26</f>
        <v>0</v>
      </c>
      <c r="E26" s="7">
        <f>'Ane II-C'!N26</f>
        <v>0</v>
      </c>
      <c r="F26" s="7">
        <f>'Ane III'!N26</f>
        <v>0</v>
      </c>
      <c r="G26" s="7">
        <f>'Ane III-A'!N26</f>
        <v>0</v>
      </c>
      <c r="H26" s="7">
        <f>'Ane III-B'!N26</f>
        <v>0</v>
      </c>
      <c r="I26" s="7">
        <f>'Ane III-C'!N26</f>
        <v>0</v>
      </c>
      <c r="L26" s="7">
        <f>'Ane VI'!N26</f>
        <v>21532478</v>
      </c>
      <c r="M26" s="7">
        <f>'Ane VII'!N26</f>
        <v>0</v>
      </c>
      <c r="N26" s="7">
        <f t="shared" si="0"/>
        <v>301750402</v>
      </c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25">
      <c r="A27" s="15" t="s">
        <v>30</v>
      </c>
      <c r="B27" s="7">
        <f>'Ane II'!N27</f>
        <v>836685950.3377558</v>
      </c>
      <c r="C27" s="7">
        <f>'Ane II-A'!N27</f>
        <v>0</v>
      </c>
      <c r="D27" s="7">
        <f>'Ane II-B'!N27</f>
        <v>217598180.68000001</v>
      </c>
      <c r="E27" s="7">
        <f>'Ane II-C'!N27</f>
        <v>0</v>
      </c>
      <c r="F27" s="7">
        <f>'Ane III'!N27</f>
        <v>50453428.982244223</v>
      </c>
      <c r="G27" s="7">
        <f>'Ane III-A'!N27</f>
        <v>0</v>
      </c>
      <c r="H27" s="7">
        <f>'Ane III-B'!N27</f>
        <v>0</v>
      </c>
      <c r="I27" s="7">
        <f>'Ane III-C'!N27</f>
        <v>0</v>
      </c>
      <c r="L27" s="7">
        <f>'Ane VI'!N27</f>
        <v>44847505</v>
      </c>
      <c r="M27" s="7">
        <f>'Ane VII'!N27</f>
        <v>0</v>
      </c>
      <c r="N27" s="7">
        <f t="shared" si="0"/>
        <v>1149585065</v>
      </c>
      <c r="P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25">
      <c r="A28" s="15" t="s">
        <v>31</v>
      </c>
      <c r="B28" s="7">
        <f>'Ane II'!N28</f>
        <v>43639826</v>
      </c>
      <c r="C28" s="7">
        <f>'Ane II-A'!N28</f>
        <v>0</v>
      </c>
      <c r="D28" s="7">
        <f>'Ane II-B'!N28</f>
        <v>0</v>
      </c>
      <c r="E28" s="7">
        <f>'Ane II-C'!N28</f>
        <v>0</v>
      </c>
      <c r="F28" s="7">
        <f>'Ane III'!N28</f>
        <v>0</v>
      </c>
      <c r="G28" s="7">
        <f>'Ane III-A'!N28</f>
        <v>0</v>
      </c>
      <c r="H28" s="7">
        <f>'Ane III-B'!N28</f>
        <v>0</v>
      </c>
      <c r="I28" s="7">
        <f>'Ane III-C'!N28</f>
        <v>0</v>
      </c>
      <c r="L28" s="7">
        <f>'Ane VI'!N28</f>
        <v>5450833</v>
      </c>
      <c r="M28" s="7">
        <f>'Ane VII'!N28</f>
        <v>0</v>
      </c>
      <c r="N28" s="7">
        <f t="shared" si="0"/>
        <v>49090659</v>
      </c>
      <c r="P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25">
      <c r="A29" s="15" t="s">
        <v>32</v>
      </c>
      <c r="B29" s="7">
        <f>'Ane II'!N29</f>
        <v>182010001.63345504</v>
      </c>
      <c r="C29" s="7">
        <f>'Ane II-A'!N29</f>
        <v>1022450894.0000001</v>
      </c>
      <c r="D29" s="7">
        <f>'Ane II-B'!N29</f>
        <v>0</v>
      </c>
      <c r="E29" s="7">
        <f>'Ane II-C'!N29</f>
        <v>0</v>
      </c>
      <c r="F29" s="7">
        <f>'Ane III'!N29</f>
        <v>20785348.366544962</v>
      </c>
      <c r="G29" s="7">
        <f>'Ane III-A'!N29</f>
        <v>390480628</v>
      </c>
      <c r="H29" s="7">
        <f>'Ane III-B'!N29</f>
        <v>0</v>
      </c>
      <c r="I29" s="7">
        <f>'Ane III-C'!N29</f>
        <v>0</v>
      </c>
      <c r="L29" s="7">
        <f>'Ane VI'!N29</f>
        <v>103428571</v>
      </c>
      <c r="M29" s="7">
        <f>'Ane VII'!N29</f>
        <v>0</v>
      </c>
      <c r="N29" s="7">
        <f t="shared" si="0"/>
        <v>1719155443.0000002</v>
      </c>
      <c r="P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25">
      <c r="A30" s="15" t="s">
        <v>33</v>
      </c>
      <c r="B30" s="7">
        <f>'Ane II'!N30</f>
        <v>1253092974.8831213</v>
      </c>
      <c r="C30" s="7">
        <f>'Ane II-A'!N30</f>
        <v>13309354.000000004</v>
      </c>
      <c r="D30" s="7">
        <f>'Ane II-B'!N30</f>
        <v>0</v>
      </c>
      <c r="E30" s="7">
        <f>'Ane II-C'!N30</f>
        <v>0</v>
      </c>
      <c r="F30" s="7">
        <f>'Ane III'!N30</f>
        <v>4712784.1168787191</v>
      </c>
      <c r="G30" s="7">
        <f>'Ane III-A'!N30</f>
        <v>36429855</v>
      </c>
      <c r="H30" s="7">
        <f>'Ane III-B'!N30</f>
        <v>0</v>
      </c>
      <c r="I30" s="7">
        <f>'Ane III-C'!N30</f>
        <v>0</v>
      </c>
      <c r="L30" s="7">
        <f>'Ane VI'!N30</f>
        <v>490094563.00000006</v>
      </c>
      <c r="M30" s="7">
        <f>'Ane VII'!N30</f>
        <v>0</v>
      </c>
      <c r="N30" s="7">
        <f t="shared" si="0"/>
        <v>1797639531</v>
      </c>
      <c r="P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25">
      <c r="A31" s="15" t="s">
        <v>34</v>
      </c>
      <c r="B31" s="7">
        <f>'Ane II'!N31</f>
        <v>1151005139.8525264</v>
      </c>
      <c r="C31" s="7">
        <f>'Ane II-A'!N31</f>
        <v>0</v>
      </c>
      <c r="D31" s="7">
        <f>'Ane II-B'!N31</f>
        <v>0</v>
      </c>
      <c r="E31" s="7">
        <f>'Ane II-C'!N31</f>
        <v>0</v>
      </c>
      <c r="F31" s="7">
        <f>'Ane III'!N31</f>
        <v>2739382.1474740845</v>
      </c>
      <c r="G31" s="7">
        <f>'Ane III-A'!N31</f>
        <v>0</v>
      </c>
      <c r="H31" s="7">
        <f>'Ane III-B'!N31</f>
        <v>0</v>
      </c>
      <c r="I31" s="7">
        <f>'Ane III-C'!N31</f>
        <v>0</v>
      </c>
      <c r="L31" s="7">
        <f>'Ane VI'!N31</f>
        <v>1950579373.0000005</v>
      </c>
      <c r="M31" s="7">
        <f>'Ane VII'!N31</f>
        <v>0</v>
      </c>
      <c r="N31" s="7">
        <f t="shared" si="0"/>
        <v>3104323895.000001</v>
      </c>
      <c r="P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25">
      <c r="A32" s="15" t="s">
        <v>35</v>
      </c>
      <c r="B32" s="7">
        <f>'Ane II'!N32</f>
        <v>2122425984.5393765</v>
      </c>
      <c r="C32" s="7">
        <f>'Ane II-A'!N32</f>
        <v>10500000</v>
      </c>
      <c r="D32" s="7">
        <f>'Ane II-B'!N32</f>
        <v>0</v>
      </c>
      <c r="E32" s="7">
        <f>'Ane II-C'!N32</f>
        <v>0</v>
      </c>
      <c r="F32" s="7">
        <f>'Ane III'!N32</f>
        <v>83019439.460623011</v>
      </c>
      <c r="G32" s="7">
        <f>'Ane III-A'!N32</f>
        <v>0</v>
      </c>
      <c r="H32" s="7">
        <f>'Ane III-B'!N32</f>
        <v>0</v>
      </c>
      <c r="I32" s="7">
        <f>'Ane III-C'!N32</f>
        <v>0</v>
      </c>
      <c r="L32" s="7">
        <f>'Ane VI'!N32</f>
        <v>665318069</v>
      </c>
      <c r="M32" s="7">
        <f>'Ane VII'!N32</f>
        <v>0</v>
      </c>
      <c r="N32" s="7">
        <f t="shared" si="0"/>
        <v>2881263492.9999995</v>
      </c>
      <c r="P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25">
      <c r="A33" s="15" t="s">
        <v>36</v>
      </c>
      <c r="B33" s="7">
        <f>'Ane II'!N33</f>
        <v>545094853</v>
      </c>
      <c r="C33" s="7">
        <f>'Ane II-A'!N33</f>
        <v>0</v>
      </c>
      <c r="D33" s="7">
        <f>'Ane II-B'!N33</f>
        <v>335739999.99999994</v>
      </c>
      <c r="E33" s="7">
        <f>'Ane II-C'!N33</f>
        <v>0</v>
      </c>
      <c r="F33" s="7">
        <f>'Ane III'!N33</f>
        <v>0</v>
      </c>
      <c r="G33" s="7">
        <f>'Ane III-A'!N33</f>
        <v>0</v>
      </c>
      <c r="H33" s="7">
        <f>'Ane III-B'!N33</f>
        <v>0</v>
      </c>
      <c r="I33" s="7">
        <f>'Ane III-C'!N33</f>
        <v>0</v>
      </c>
      <c r="L33" s="7">
        <f>'Ane VI'!N33</f>
        <v>2733043</v>
      </c>
      <c r="M33" s="7">
        <f>'Ane VII'!N33</f>
        <v>0</v>
      </c>
      <c r="N33" s="7">
        <f t="shared" si="0"/>
        <v>883567896</v>
      </c>
      <c r="P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25">
      <c r="A34" s="15" t="s">
        <v>37</v>
      </c>
      <c r="B34" s="7">
        <f>'Ane II'!N34</f>
        <v>4520878923.7294655</v>
      </c>
      <c r="C34" s="7">
        <f>'Ane II-A'!N34</f>
        <v>76700171</v>
      </c>
      <c r="D34" s="7">
        <f>'Ane II-B'!N34</f>
        <v>4217042848.7957926</v>
      </c>
      <c r="E34" s="7">
        <f>'Ane II-C'!N34</f>
        <v>0</v>
      </c>
      <c r="F34" s="7">
        <f>'Ane III'!N34</f>
        <v>1723185173.2705321</v>
      </c>
      <c r="G34" s="7">
        <f>'Ane III-A'!N34</f>
        <v>462804352.00000006</v>
      </c>
      <c r="H34" s="7">
        <f>'Ane III-B'!N34</f>
        <v>1138911535.2042072</v>
      </c>
      <c r="I34" s="7">
        <f>'Ane III-C'!N34</f>
        <v>0</v>
      </c>
      <c r="L34" s="7">
        <f>'Ane VI'!N34</f>
        <v>8698397232</v>
      </c>
      <c r="M34" s="7">
        <f>'Ane VII'!N34</f>
        <v>5583216477</v>
      </c>
      <c r="N34" s="7">
        <f t="shared" si="0"/>
        <v>26421136712.999996</v>
      </c>
      <c r="P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25">
      <c r="A35" s="15" t="s">
        <v>38</v>
      </c>
      <c r="B35" s="7">
        <f>'Ane II'!N35</f>
        <v>3280710343.9010301</v>
      </c>
      <c r="C35" s="7">
        <f>'Ane II-A'!N35</f>
        <v>0</v>
      </c>
      <c r="D35" s="7">
        <f>'Ane II-B'!N35</f>
        <v>1515233757.9999995</v>
      </c>
      <c r="E35" s="7">
        <f>'Ane II-C'!N35</f>
        <v>0</v>
      </c>
      <c r="F35" s="7">
        <f>'Ane III'!N35</f>
        <v>63178256.098969549</v>
      </c>
      <c r="G35" s="7">
        <f>'Ane III-A'!N35</f>
        <v>0</v>
      </c>
      <c r="H35" s="7">
        <f>'Ane III-B'!N35</f>
        <v>0</v>
      </c>
      <c r="I35" s="7">
        <f>'Ane III-C'!N35</f>
        <v>0</v>
      </c>
      <c r="L35" s="7">
        <f>'Ane VI'!N35</f>
        <v>99213949</v>
      </c>
      <c r="M35" s="7">
        <f>'Ane VII'!N35</f>
        <v>0</v>
      </c>
      <c r="N35" s="7">
        <f t="shared" si="0"/>
        <v>4958336306.999999</v>
      </c>
      <c r="P35"/>
      <c r="R35"/>
      <c r="S35"/>
      <c r="T35"/>
      <c r="U35"/>
      <c r="V35"/>
      <c r="W35"/>
      <c r="X35"/>
      <c r="Y35"/>
      <c r="Z35"/>
      <c r="AA35"/>
      <c r="AB35"/>
      <c r="AC35"/>
    </row>
    <row r="36" spans="1:29" x14ac:dyDescent="0.25">
      <c r="A36" s="15" t="s">
        <v>69</v>
      </c>
      <c r="B36" s="7">
        <f>'Ane II'!N36</f>
        <v>182484429</v>
      </c>
      <c r="C36" s="7">
        <f>'Ane II-A'!N36</f>
        <v>0</v>
      </c>
      <c r="D36" s="7">
        <f>'Ane II-B'!N36</f>
        <v>0</v>
      </c>
      <c r="E36" s="7">
        <f>'Ane II-C'!N36</f>
        <v>0</v>
      </c>
      <c r="F36" s="7">
        <f>'Ane III'!N36</f>
        <v>2435842</v>
      </c>
      <c r="G36" s="7">
        <f>'Ane III-A'!N36</f>
        <v>0</v>
      </c>
      <c r="H36" s="7">
        <f>'Ane III-B'!N36</f>
        <v>0</v>
      </c>
      <c r="I36" s="7">
        <f>'Ane III-C'!N36</f>
        <v>0</v>
      </c>
      <c r="L36" s="7">
        <f>'Ane VI'!N36</f>
        <v>5611286</v>
      </c>
      <c r="M36" s="7">
        <f>'Ane VII'!N36</f>
        <v>0</v>
      </c>
      <c r="N36" s="7">
        <f t="shared" si="0"/>
        <v>190531557</v>
      </c>
      <c r="P36"/>
      <c r="R36"/>
      <c r="S36"/>
      <c r="T36"/>
      <c r="U36"/>
      <c r="V36"/>
      <c r="W36"/>
      <c r="X36"/>
      <c r="Y36"/>
      <c r="Z36"/>
      <c r="AA36"/>
      <c r="AB36"/>
      <c r="AC36"/>
    </row>
    <row r="37" spans="1:29" x14ac:dyDescent="0.25">
      <c r="A37" s="15" t="s">
        <v>39</v>
      </c>
      <c r="B37" s="7">
        <f>'Ane II'!N37</f>
        <v>309432006.65033734</v>
      </c>
      <c r="C37" s="7">
        <f>'Ane II-A'!N37</f>
        <v>0</v>
      </c>
      <c r="D37" s="7">
        <f>'Ane II-B'!N37</f>
        <v>780000</v>
      </c>
      <c r="E37" s="7">
        <f>'Ane II-C'!N37</f>
        <v>0</v>
      </c>
      <c r="F37" s="7">
        <f>'Ane III'!N37</f>
        <v>34500.349662723318</v>
      </c>
      <c r="G37" s="7">
        <f>'Ane III-A'!N37</f>
        <v>0</v>
      </c>
      <c r="H37" s="7">
        <f>'Ane III-B'!N37</f>
        <v>0</v>
      </c>
      <c r="I37" s="7">
        <f>'Ane III-C'!N37</f>
        <v>0</v>
      </c>
      <c r="L37" s="7">
        <f>'Ane VI'!N37</f>
        <v>5365728.0000000019</v>
      </c>
      <c r="M37" s="7">
        <f>'Ane VII'!N37</f>
        <v>0</v>
      </c>
      <c r="N37" s="7">
        <f t="shared" si="0"/>
        <v>315612235.00000006</v>
      </c>
      <c r="P37"/>
      <c r="R37"/>
      <c r="S37"/>
      <c r="T37"/>
      <c r="U37"/>
      <c r="V37"/>
      <c r="W37"/>
      <c r="X37"/>
      <c r="Y37"/>
      <c r="Z37"/>
      <c r="AA37"/>
      <c r="AB37"/>
      <c r="AC37"/>
    </row>
    <row r="38" spans="1:29" x14ac:dyDescent="0.25">
      <c r="A38" s="15" t="s">
        <v>40</v>
      </c>
      <c r="B38" s="7">
        <f>'Ane II'!N38</f>
        <v>7895938354.2177792</v>
      </c>
      <c r="C38" s="7">
        <f>'Ane II-A'!N38</f>
        <v>28800000</v>
      </c>
      <c r="D38" s="7">
        <f>'Ane II-B'!N38</f>
        <v>345992847</v>
      </c>
      <c r="E38" s="7">
        <f>'Ane II-C'!N38</f>
        <v>13249.999999999998</v>
      </c>
      <c r="F38" s="7">
        <f>'Ane III'!N38</f>
        <v>0</v>
      </c>
      <c r="G38" s="7">
        <f>'Ane III-A'!N38</f>
        <v>0</v>
      </c>
      <c r="H38" s="7">
        <f>'Ane III-B'!N38</f>
        <v>155619</v>
      </c>
      <c r="I38" s="7">
        <f>'Ane III-C'!N38</f>
        <v>0</v>
      </c>
      <c r="L38" s="7">
        <f>'Ane VI'!N38</f>
        <v>159529022550.00003</v>
      </c>
      <c r="M38" s="7">
        <f>'Ane VII'!N38</f>
        <v>0</v>
      </c>
      <c r="N38" s="7">
        <f t="shared" si="0"/>
        <v>167799922620.2178</v>
      </c>
      <c r="P38"/>
      <c r="R38"/>
      <c r="S38"/>
      <c r="T38"/>
      <c r="U38"/>
      <c r="V38"/>
      <c r="W38"/>
      <c r="X38"/>
      <c r="Y38"/>
      <c r="Z38"/>
      <c r="AA38"/>
      <c r="AB38"/>
      <c r="AC38"/>
    </row>
    <row r="39" spans="1:29" x14ac:dyDescent="0.25">
      <c r="A39" s="15" t="s">
        <v>41</v>
      </c>
      <c r="B39" s="7">
        <f>'Ane II'!N39</f>
        <v>1324280356.9390869</v>
      </c>
      <c r="C39" s="7">
        <f>'Ane II-A'!N39</f>
        <v>0</v>
      </c>
      <c r="D39" s="7">
        <f>'Ane II-B'!N39</f>
        <v>12014288877.801155</v>
      </c>
      <c r="E39" s="7">
        <f>'Ane II-C'!N39</f>
        <v>0</v>
      </c>
      <c r="F39" s="7">
        <f>'Ane III'!N39</f>
        <v>184562714.06091326</v>
      </c>
      <c r="G39" s="7">
        <f>'Ane III-A'!N39</f>
        <v>0</v>
      </c>
      <c r="H39" s="7">
        <f>'Ane III-B'!N39</f>
        <v>2279880.1988452496</v>
      </c>
      <c r="I39" s="7">
        <f>'Ane III-C'!N39</f>
        <v>0</v>
      </c>
      <c r="L39" s="7">
        <f>'Ane VI'!N39</f>
        <v>100016970.99999999</v>
      </c>
      <c r="M39" s="7">
        <f>'Ane VII'!N39</f>
        <v>0</v>
      </c>
      <c r="N39" s="7">
        <f t="shared" si="0"/>
        <v>13625428800</v>
      </c>
      <c r="P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25">
      <c r="A40" s="15" t="s">
        <v>42</v>
      </c>
      <c r="B40" s="7">
        <f>'Ane II'!N40</f>
        <v>188551369</v>
      </c>
      <c r="C40" s="7">
        <f>'Ane II-A'!N40</f>
        <v>0</v>
      </c>
      <c r="D40" s="7">
        <f>'Ane II-B'!N40</f>
        <v>0</v>
      </c>
      <c r="E40" s="7">
        <f>'Ane II-C'!N40</f>
        <v>0</v>
      </c>
      <c r="F40" s="7">
        <f>'Ane III'!N40</f>
        <v>0</v>
      </c>
      <c r="G40" s="7">
        <f>'Ane III-A'!N40</f>
        <v>0</v>
      </c>
      <c r="H40" s="7">
        <f>'Ane III-B'!N40</f>
        <v>0</v>
      </c>
      <c r="I40" s="7">
        <f>'Ane III-C'!N40</f>
        <v>0</v>
      </c>
      <c r="L40" s="7">
        <f>'Ane VI'!N40</f>
        <v>2925320.9999999995</v>
      </c>
      <c r="M40" s="7">
        <f>'Ane VII'!N40</f>
        <v>0</v>
      </c>
      <c r="N40" s="7">
        <f t="shared" si="0"/>
        <v>191476690</v>
      </c>
      <c r="P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25">
      <c r="A41" s="15" t="s">
        <v>43</v>
      </c>
      <c r="B41" s="7">
        <f>'Ane II'!N41</f>
        <v>4662410.0000000009</v>
      </c>
      <c r="C41" s="7">
        <f>'Ane II-A'!N41</f>
        <v>0</v>
      </c>
      <c r="D41" s="7">
        <f>'Ane II-B'!N41</f>
        <v>0</v>
      </c>
      <c r="E41" s="7">
        <f>'Ane II-C'!N41</f>
        <v>0</v>
      </c>
      <c r="F41" s="7">
        <f>'Ane III'!N41</f>
        <v>0</v>
      </c>
      <c r="G41" s="7">
        <f>'Ane III-A'!N41</f>
        <v>0</v>
      </c>
      <c r="H41" s="7">
        <f>'Ane III-B'!N41</f>
        <v>0</v>
      </c>
      <c r="I41" s="7">
        <f>'Ane III-C'!N41</f>
        <v>0</v>
      </c>
      <c r="L41" s="7">
        <f>'Ane VI'!N41</f>
        <v>463219.00000000006</v>
      </c>
      <c r="M41" s="7">
        <f>'Ane VII'!N41</f>
        <v>0</v>
      </c>
      <c r="N41" s="7">
        <f t="shared" si="0"/>
        <v>5125629.0000000009</v>
      </c>
      <c r="P41"/>
      <c r="R41"/>
      <c r="S41"/>
      <c r="T41"/>
      <c r="U41"/>
      <c r="V41"/>
      <c r="W41"/>
      <c r="X41"/>
      <c r="Y41"/>
      <c r="Z41"/>
      <c r="AA41"/>
      <c r="AB41"/>
      <c r="AC41"/>
    </row>
    <row r="42" spans="1:29" x14ac:dyDescent="0.25">
      <c r="A42" s="15" t="s">
        <v>44</v>
      </c>
      <c r="B42" s="7">
        <f>'Ane II'!N42</f>
        <v>536187290</v>
      </c>
      <c r="C42" s="7">
        <f>'Ane II-A'!N42</f>
        <v>0</v>
      </c>
      <c r="D42" s="7">
        <f>'Ane II-B'!N42</f>
        <v>0</v>
      </c>
      <c r="E42" s="7">
        <f>'Ane II-C'!N42</f>
        <v>0</v>
      </c>
      <c r="F42" s="7">
        <f>'Ane III'!N42</f>
        <v>0</v>
      </c>
      <c r="G42" s="7">
        <f>'Ane III-A'!N42</f>
        <v>0</v>
      </c>
      <c r="H42" s="7">
        <f>'Ane III-B'!N42</f>
        <v>0</v>
      </c>
      <c r="I42" s="7">
        <f>'Ane III-C'!N42</f>
        <v>0</v>
      </c>
      <c r="L42" s="7">
        <f>'Ane VI'!N42</f>
        <v>161809499</v>
      </c>
      <c r="M42" s="7">
        <f>'Ane VII'!N42</f>
        <v>0</v>
      </c>
      <c r="N42" s="7">
        <f t="shared" si="0"/>
        <v>697996789</v>
      </c>
      <c r="P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25">
      <c r="A43" s="15" t="s">
        <v>85</v>
      </c>
      <c r="B43" s="7">
        <f>'Ane II'!N43</f>
        <v>218019344</v>
      </c>
      <c r="C43" s="7">
        <f>'Ane II-A'!N43</f>
        <v>0</v>
      </c>
      <c r="D43" s="7">
        <f>'Ane II-B'!N43</f>
        <v>0</v>
      </c>
      <c r="E43" s="7">
        <f>'Ane II-C'!N43</f>
        <v>0</v>
      </c>
      <c r="F43" s="7">
        <f>'Ane III'!N43</f>
        <v>0</v>
      </c>
      <c r="G43" s="7">
        <f>'Ane III-A'!N43</f>
        <v>0</v>
      </c>
      <c r="H43" s="7">
        <f>'Ane III-B'!N43</f>
        <v>0</v>
      </c>
      <c r="I43" s="7">
        <f>'Ane III-C'!N43</f>
        <v>0</v>
      </c>
      <c r="L43" s="7">
        <f>'Ane VI'!N43</f>
        <v>1645272.9999999995</v>
      </c>
      <c r="M43" s="7">
        <f>'Ane VII'!N43</f>
        <v>0</v>
      </c>
      <c r="N43" s="7">
        <f t="shared" si="0"/>
        <v>219664617</v>
      </c>
      <c r="P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25">
      <c r="A44" s="15" t="s">
        <v>45</v>
      </c>
      <c r="B44" s="7">
        <f>'Ane II'!N44</f>
        <v>164466417.99999997</v>
      </c>
      <c r="C44" s="7">
        <f>'Ane II-A'!N44</f>
        <v>0</v>
      </c>
      <c r="D44" s="7">
        <f>'Ane II-B'!N44</f>
        <v>0</v>
      </c>
      <c r="E44" s="7">
        <f>'Ane II-C'!N44</f>
        <v>0</v>
      </c>
      <c r="F44" s="7">
        <f>'Ane III'!N44</f>
        <v>0</v>
      </c>
      <c r="G44" s="7">
        <f>'Ane III-A'!N44</f>
        <v>0</v>
      </c>
      <c r="H44" s="7">
        <f>'Ane III-B'!N44</f>
        <v>0</v>
      </c>
      <c r="I44" s="7">
        <f>'Ane III-C'!N44</f>
        <v>0</v>
      </c>
      <c r="L44" s="7">
        <f>'Ane VI'!N44</f>
        <v>1396804</v>
      </c>
      <c r="M44" s="7">
        <f>'Ane VII'!N44</f>
        <v>0</v>
      </c>
      <c r="N44" s="7">
        <f t="shared" si="0"/>
        <v>165863221.99999997</v>
      </c>
      <c r="P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25">
      <c r="A45" s="15" t="s">
        <v>46</v>
      </c>
      <c r="B45" s="7">
        <f>'Ane II'!N45</f>
        <v>71231510.73478426</v>
      </c>
      <c r="C45" s="7">
        <f>'Ane II-A'!N45</f>
        <v>0</v>
      </c>
      <c r="D45" s="7">
        <f>'Ane II-B'!N45</f>
        <v>945153753.14158094</v>
      </c>
      <c r="E45" s="7">
        <f>'Ane II-C'!N45</f>
        <v>0</v>
      </c>
      <c r="F45" s="7">
        <f>'Ane III'!N45</f>
        <v>10055291.265215745</v>
      </c>
      <c r="G45" s="7">
        <f>'Ane III-A'!N45</f>
        <v>0</v>
      </c>
      <c r="H45" s="7">
        <f>'Ane III-B'!N45</f>
        <v>219567945.85841954</v>
      </c>
      <c r="I45" s="7">
        <f>'Ane III-C'!N45</f>
        <v>0</v>
      </c>
      <c r="L45" s="7">
        <f>'Ane VI'!N45</f>
        <v>5513509</v>
      </c>
      <c r="M45" s="7">
        <f>'Ane VII'!N45</f>
        <v>1000000.0000000001</v>
      </c>
      <c r="N45" s="7">
        <f t="shared" si="0"/>
        <v>1252522010.0000005</v>
      </c>
      <c r="P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25">
      <c r="A46" s="15" t="s">
        <v>47</v>
      </c>
      <c r="B46" s="7">
        <f>'Ane II'!N46</f>
        <v>60996382</v>
      </c>
      <c r="C46" s="7">
        <f>'Ane II-A'!N46</f>
        <v>0</v>
      </c>
      <c r="D46" s="7">
        <f>'Ane II-B'!N46</f>
        <v>0</v>
      </c>
      <c r="E46" s="7">
        <f>'Ane II-C'!N46</f>
        <v>0</v>
      </c>
      <c r="F46" s="7">
        <f>'Ane III'!N46</f>
        <v>0</v>
      </c>
      <c r="G46" s="7">
        <f>'Ane III-A'!N46</f>
        <v>0</v>
      </c>
      <c r="H46" s="7">
        <f>'Ane III-B'!N46</f>
        <v>0</v>
      </c>
      <c r="I46" s="7">
        <f>'Ane III-C'!N46</f>
        <v>0</v>
      </c>
      <c r="L46" s="7">
        <f>'Ane VI'!N46</f>
        <v>5983530</v>
      </c>
      <c r="M46" s="7">
        <f>'Ane VII'!N46</f>
        <v>0</v>
      </c>
      <c r="N46" s="7">
        <f t="shared" si="0"/>
        <v>66979912</v>
      </c>
      <c r="P46"/>
      <c r="R46"/>
      <c r="S46"/>
      <c r="T46"/>
      <c r="U46"/>
      <c r="V46"/>
      <c r="W46"/>
      <c r="X46"/>
      <c r="Y46"/>
      <c r="Z46"/>
      <c r="AA46"/>
      <c r="AB46"/>
      <c r="AC46"/>
    </row>
    <row r="47" spans="1:29" x14ac:dyDescent="0.25">
      <c r="A47" s="15" t="s">
        <v>48</v>
      </c>
      <c r="B47" s="7">
        <f>'Ane II'!N47</f>
        <v>17145792.600803427</v>
      </c>
      <c r="C47" s="7">
        <f>'Ane II-A'!N47</f>
        <v>0</v>
      </c>
      <c r="D47" s="7">
        <f>'Ane II-B'!N47</f>
        <v>0</v>
      </c>
      <c r="E47" s="7">
        <f>'Ane II-C'!N47</f>
        <v>0</v>
      </c>
      <c r="F47" s="7">
        <f>'Ane III'!N47</f>
        <v>97466544.399196535</v>
      </c>
      <c r="G47" s="7">
        <f>'Ane III-A'!N47</f>
        <v>0</v>
      </c>
      <c r="H47" s="7">
        <f>'Ane III-B'!N47</f>
        <v>0</v>
      </c>
      <c r="I47" s="7">
        <f>'Ane III-C'!N47</f>
        <v>0</v>
      </c>
      <c r="L47" s="7">
        <f>'Ane VI'!N47</f>
        <v>22513698</v>
      </c>
      <c r="M47" s="7">
        <f>'Ane VII'!N47</f>
        <v>0</v>
      </c>
      <c r="N47" s="7">
        <f t="shared" si="0"/>
        <v>137126034.99999997</v>
      </c>
      <c r="P47"/>
      <c r="R47"/>
      <c r="S47"/>
      <c r="T47"/>
      <c r="U47"/>
      <c r="V47"/>
      <c r="W47"/>
      <c r="X47"/>
      <c r="Y47"/>
      <c r="Z47"/>
      <c r="AA47"/>
      <c r="AB47"/>
      <c r="AC47"/>
    </row>
    <row r="48" spans="1:29" x14ac:dyDescent="0.25">
      <c r="A48" s="15" t="s">
        <v>76</v>
      </c>
      <c r="B48" s="7">
        <f>'Ane II'!N48</f>
        <v>140150497.99999997</v>
      </c>
      <c r="C48" s="7">
        <f>'Ane II-A'!N48</f>
        <v>0</v>
      </c>
      <c r="D48" s="7">
        <f>'Ane II-B'!N48</f>
        <v>0</v>
      </c>
      <c r="E48" s="7">
        <f>'Ane II-C'!N48</f>
        <v>0</v>
      </c>
      <c r="F48" s="7">
        <f>'Ane III'!N48</f>
        <v>0</v>
      </c>
      <c r="G48" s="7">
        <f>'Ane III-A'!N48</f>
        <v>0</v>
      </c>
      <c r="H48" s="7">
        <f>'Ane III-B'!N48</f>
        <v>0</v>
      </c>
      <c r="I48" s="7">
        <f>'Ane III-C'!N48</f>
        <v>0</v>
      </c>
      <c r="L48" s="7">
        <f>'Ane VI'!N48</f>
        <v>1259542.0000000002</v>
      </c>
      <c r="M48" s="7">
        <f>'Ane VII'!N48</f>
        <v>0</v>
      </c>
      <c r="N48" s="7">
        <f t="shared" si="0"/>
        <v>141410039.99999997</v>
      </c>
      <c r="P48"/>
      <c r="R48"/>
      <c r="S48"/>
      <c r="T48"/>
      <c r="U48"/>
      <c r="V48"/>
      <c r="W48"/>
      <c r="X48"/>
      <c r="Y48"/>
      <c r="Z48"/>
      <c r="AA48"/>
      <c r="AB48"/>
      <c r="AC48"/>
    </row>
    <row r="49" spans="1:29" x14ac:dyDescent="0.25">
      <c r="A49" s="15" t="s">
        <v>68</v>
      </c>
      <c r="B49" s="7">
        <f>'Ane II'!N49</f>
        <v>345158085</v>
      </c>
      <c r="C49" s="7">
        <f>'Ane II-A'!N49</f>
        <v>2514554.0000000005</v>
      </c>
      <c r="D49" s="7">
        <f>'Ane II-B'!N49</f>
        <v>0</v>
      </c>
      <c r="E49" s="7">
        <f>'Ane II-C'!N49</f>
        <v>0</v>
      </c>
      <c r="F49" s="7">
        <f>'Ane III'!N49</f>
        <v>1686617.0000000002</v>
      </c>
      <c r="G49" s="7">
        <f>'Ane III-A'!N49</f>
        <v>25477882.999999989</v>
      </c>
      <c r="H49" s="7">
        <f>'Ane III-B'!N49</f>
        <v>0</v>
      </c>
      <c r="I49" s="7">
        <f>'Ane III-C'!N49</f>
        <v>0</v>
      </c>
      <c r="L49" s="7">
        <f>'Ane VI'!N49</f>
        <v>3346686</v>
      </c>
      <c r="M49" s="7">
        <f>'Ane VII'!N49</f>
        <v>0</v>
      </c>
      <c r="N49" s="7">
        <f t="shared" si="0"/>
        <v>378183825</v>
      </c>
      <c r="P49"/>
      <c r="R49"/>
      <c r="S49"/>
      <c r="T49"/>
      <c r="U49"/>
      <c r="V49"/>
      <c r="W49"/>
      <c r="X49"/>
      <c r="Y49"/>
      <c r="Z49"/>
      <c r="AA49"/>
      <c r="AB49"/>
      <c r="AC49"/>
    </row>
    <row r="50" spans="1:29" x14ac:dyDescent="0.25">
      <c r="A50" s="15" t="s">
        <v>49</v>
      </c>
      <c r="B50" s="7">
        <f>'Ane II'!N50</f>
        <v>22519139.999999996</v>
      </c>
      <c r="C50" s="7">
        <f>'Ane II-A'!N50</f>
        <v>0</v>
      </c>
      <c r="D50" s="7">
        <f>'Ane II-B'!N50</f>
        <v>0</v>
      </c>
      <c r="E50" s="7">
        <f>'Ane II-C'!N50</f>
        <v>0</v>
      </c>
      <c r="F50" s="7">
        <f>'Ane III'!N50</f>
        <v>479529139</v>
      </c>
      <c r="G50" s="7">
        <f>'Ane III-A'!N50</f>
        <v>0</v>
      </c>
      <c r="H50" s="7">
        <f>'Ane III-B'!N50</f>
        <v>0</v>
      </c>
      <c r="I50" s="7">
        <f>'Ane III-C'!N50</f>
        <v>0</v>
      </c>
      <c r="L50" s="7">
        <f>'Ane VI'!N50</f>
        <v>294010574</v>
      </c>
      <c r="M50" s="7">
        <f>'Ane VII'!N50</f>
        <v>0</v>
      </c>
      <c r="N50" s="7">
        <f t="shared" si="0"/>
        <v>796058853</v>
      </c>
      <c r="P50"/>
      <c r="R50"/>
      <c r="S50"/>
      <c r="T50"/>
      <c r="U50"/>
      <c r="V50"/>
      <c r="W50"/>
      <c r="X50"/>
      <c r="Y50"/>
      <c r="Z50"/>
      <c r="AA50"/>
      <c r="AB50"/>
      <c r="AC50"/>
    </row>
    <row r="51" spans="1:29" x14ac:dyDescent="0.25">
      <c r="A51" s="15" t="s">
        <v>50</v>
      </c>
      <c r="B51" s="7">
        <f>'Ane II'!N51</f>
        <v>374669263</v>
      </c>
      <c r="C51" s="7">
        <f>'Ane II-A'!N51</f>
        <v>303815519.00000006</v>
      </c>
      <c r="D51" s="7">
        <f>'Ane II-B'!N51</f>
        <v>0</v>
      </c>
      <c r="E51" s="7">
        <f>'Ane II-C'!N51</f>
        <v>0</v>
      </c>
      <c r="F51" s="7">
        <f>'Ane III'!N51</f>
        <v>414474</v>
      </c>
      <c r="G51" s="7">
        <f>'Ane III-A'!N51</f>
        <v>0</v>
      </c>
      <c r="H51" s="7">
        <f>'Ane III-B'!N51</f>
        <v>0</v>
      </c>
      <c r="I51" s="7">
        <f>'Ane III-C'!N51</f>
        <v>0</v>
      </c>
      <c r="L51" s="7">
        <f>'Ane VI'!N51</f>
        <v>29072929</v>
      </c>
      <c r="M51" s="7">
        <f>'Ane VII'!N51</f>
        <v>0</v>
      </c>
      <c r="N51" s="7">
        <f t="shared" si="0"/>
        <v>707972185</v>
      </c>
      <c r="P51"/>
      <c r="R51"/>
      <c r="S51"/>
      <c r="T51"/>
      <c r="U51"/>
      <c r="V51"/>
      <c r="W51"/>
      <c r="X51"/>
      <c r="Y51"/>
      <c r="Z51"/>
      <c r="AA51"/>
      <c r="AB51"/>
      <c r="AC51"/>
    </row>
    <row r="52" spans="1:29" x14ac:dyDescent="0.25">
      <c r="A52" s="9" t="s">
        <v>9</v>
      </c>
      <c r="B52" s="9">
        <f>SUM(B3:B51)</f>
        <v>99389291289.959885</v>
      </c>
      <c r="C52" s="9">
        <f>SUM(C3:C51)</f>
        <v>5947180503.6400003</v>
      </c>
      <c r="D52" s="9">
        <f t="shared" ref="D52:M52" si="2">SUM(D3:D51)</f>
        <v>43662422107.995338</v>
      </c>
      <c r="E52" s="9" t="e">
        <v>#VALUE!</v>
      </c>
      <c r="F52" s="9">
        <f t="shared" si="2"/>
        <v>7247766028.7778625</v>
      </c>
      <c r="G52" s="9">
        <f t="shared" si="2"/>
        <v>4165501881.1599998</v>
      </c>
      <c r="H52" s="9">
        <f t="shared" si="2"/>
        <v>1406986024.6846633</v>
      </c>
      <c r="I52" s="9">
        <f t="shared" si="2"/>
        <v>1108577055.9999998</v>
      </c>
      <c r="J52" s="9">
        <f t="shared" si="2"/>
        <v>0</v>
      </c>
      <c r="K52" s="9">
        <f t="shared" si="2"/>
        <v>0</v>
      </c>
      <c r="L52" s="9">
        <f t="shared" si="2"/>
        <v>357782545428.44995</v>
      </c>
      <c r="M52" s="9">
        <f t="shared" si="2"/>
        <v>6836285017.5500002</v>
      </c>
      <c r="N52" s="9">
        <f>SUM(N3:N51)</f>
        <v>529201137811.21777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x14ac:dyDescent="0.25">
      <c r="A53" s="7" t="s">
        <v>51</v>
      </c>
      <c r="J53" s="7">
        <f>'Ane IV'!N3</f>
        <v>24598474757.999996</v>
      </c>
      <c r="N53" s="7">
        <f>SUM(B53:M53)</f>
        <v>24598474757.999996</v>
      </c>
      <c r="P53" s="14"/>
      <c r="Q53" s="13"/>
      <c r="R53"/>
      <c r="S53"/>
      <c r="T53"/>
      <c r="U53"/>
      <c r="V53"/>
      <c r="W53"/>
      <c r="X53"/>
      <c r="Y53"/>
      <c r="Z53"/>
      <c r="AA53"/>
      <c r="AB53"/>
      <c r="AC53"/>
    </row>
    <row r="54" spans="1:29" x14ac:dyDescent="0.25">
      <c r="A54" s="7" t="s">
        <v>52</v>
      </c>
      <c r="J54" s="7">
        <f>'Ane IV'!N4</f>
        <v>11486070654</v>
      </c>
      <c r="N54" s="7">
        <f>SUM(B54:M54)</f>
        <v>11486070654</v>
      </c>
      <c r="P54" s="14"/>
      <c r="Q54" s="13"/>
      <c r="R54"/>
      <c r="S54"/>
      <c r="T54"/>
      <c r="U54"/>
      <c r="V54"/>
      <c r="W54"/>
      <c r="X54"/>
      <c r="Y54"/>
      <c r="Z54"/>
      <c r="AA54"/>
      <c r="AB54"/>
      <c r="AC54"/>
    </row>
    <row r="55" spans="1:29" x14ac:dyDescent="0.25">
      <c r="A55" s="7" t="s">
        <v>81</v>
      </c>
      <c r="K55" s="7">
        <f>'Ane V'!N3</f>
        <v>9452900000</v>
      </c>
      <c r="N55" s="7">
        <f>SUM(B55:M55)</f>
        <v>9452900000</v>
      </c>
      <c r="P55" s="14"/>
      <c r="Q55" s="13"/>
      <c r="R55"/>
      <c r="S55"/>
      <c r="T55"/>
      <c r="U55"/>
      <c r="V55"/>
      <c r="W55"/>
      <c r="X55"/>
      <c r="Y55"/>
      <c r="Z55"/>
      <c r="AA55"/>
      <c r="AB55"/>
      <c r="AC55"/>
    </row>
    <row r="56" spans="1:29" x14ac:dyDescent="0.25">
      <c r="A56" s="9" t="s">
        <v>53</v>
      </c>
      <c r="B56" s="9">
        <f t="shared" ref="B56:M56" si="3">SUM(B53:B54)</f>
        <v>0</v>
      </c>
      <c r="C56" s="9"/>
      <c r="D56" s="9"/>
      <c r="E56" s="9"/>
      <c r="F56" s="9">
        <f t="shared" si="3"/>
        <v>0</v>
      </c>
      <c r="G56" s="9"/>
      <c r="H56" s="9"/>
      <c r="I56" s="9"/>
      <c r="J56" s="9">
        <f>SUM(J53:J54)</f>
        <v>36084545412</v>
      </c>
      <c r="K56" s="9">
        <f>K55</f>
        <v>9452900000</v>
      </c>
      <c r="L56" s="9">
        <f t="shared" si="3"/>
        <v>0</v>
      </c>
      <c r="M56" s="9">
        <f t="shared" si="3"/>
        <v>0</v>
      </c>
      <c r="N56" s="9">
        <f>SUM(N53:N55)</f>
        <v>45537445412</v>
      </c>
    </row>
    <row r="57" spans="1:29" x14ac:dyDescent="0.25">
      <c r="A57" s="9" t="s">
        <v>9</v>
      </c>
      <c r="B57" s="9">
        <f>B52+B56</f>
        <v>99389291289.959885</v>
      </c>
      <c r="C57" s="9">
        <f t="shared" ref="C57:M57" si="4">C52+C56</f>
        <v>5947180503.6400003</v>
      </c>
      <c r="D57" s="9">
        <f t="shared" si="4"/>
        <v>43662422107.995338</v>
      </c>
      <c r="E57" s="9" t="e">
        <f t="shared" si="4"/>
        <v>#VALUE!</v>
      </c>
      <c r="F57" s="9">
        <f t="shared" si="4"/>
        <v>7247766028.7778625</v>
      </c>
      <c r="G57" s="9">
        <f t="shared" si="4"/>
        <v>4165501881.1599998</v>
      </c>
      <c r="H57" s="9">
        <f t="shared" si="4"/>
        <v>1406986024.6846633</v>
      </c>
      <c r="I57" s="9">
        <f t="shared" si="4"/>
        <v>1108577055.9999998</v>
      </c>
      <c r="J57" s="9">
        <f>J56</f>
        <v>36084545412</v>
      </c>
      <c r="K57" s="9">
        <f>K56</f>
        <v>9452900000</v>
      </c>
      <c r="L57" s="9">
        <f t="shared" si="4"/>
        <v>357782545428.44995</v>
      </c>
      <c r="M57" s="9">
        <f t="shared" si="4"/>
        <v>6836285017.5500002</v>
      </c>
      <c r="N57" s="9">
        <f>N52+N56</f>
        <v>574738583223.21777</v>
      </c>
      <c r="P57" s="13"/>
    </row>
    <row r="62" spans="1:29" x14ac:dyDescent="0.25">
      <c r="L62" s="18"/>
    </row>
  </sheetData>
  <sortState xmlns:xlrd2="http://schemas.microsoft.com/office/spreadsheetml/2017/richdata2" ref="A3:A51">
    <sortCondition ref="A3:A5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"/>
  <sheetViews>
    <sheetView zoomScale="85" zoomScaleNormal="85" workbookViewId="0">
      <pane xSplit="2" ySplit="2" topLeftCell="E21" activePane="bottomRight" state="frozen"/>
      <selection activeCell="B3" sqref="B3"/>
      <selection pane="topRight" activeCell="B3" sqref="B3"/>
      <selection pane="bottomLeft" activeCell="B3" sqref="B3"/>
      <selection pane="bottomRight" activeCell="N52" sqref="N52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</cols>
  <sheetData>
    <row r="1" spans="1:14" x14ac:dyDescent="0.25">
      <c r="A1" s="2"/>
      <c r="B1" s="1" t="s">
        <v>54</v>
      </c>
    </row>
    <row r="2" spans="1:14" x14ac:dyDescent="0.25">
      <c r="A2" s="2"/>
      <c r="B2" s="3" t="s">
        <v>67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738355600.22222221</v>
      </c>
      <c r="G3" s="4">
        <v>865115367.77777779</v>
      </c>
      <c r="H3" s="4">
        <v>986591648.34816957</v>
      </c>
      <c r="I3" s="4">
        <v>1198954936.9185612</v>
      </c>
      <c r="J3" s="4">
        <v>1404513588.6440213</v>
      </c>
      <c r="K3" s="4">
        <v>1746583792.3694811</v>
      </c>
      <c r="L3" s="4">
        <v>1898528178.2181883</v>
      </c>
      <c r="M3" s="4">
        <v>2050472564.0668955</v>
      </c>
      <c r="N3" s="4">
        <v>2127221401.8818989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537459586</v>
      </c>
      <c r="G4" s="4">
        <v>671824482.5</v>
      </c>
      <c r="H4" s="4">
        <v>806189379.47754335</v>
      </c>
      <c r="I4" s="4">
        <v>1104114539.5450869</v>
      </c>
      <c r="J4" s="4">
        <v>1309738254.6249528</v>
      </c>
      <c r="K4" s="4">
        <v>1498650223.7048187</v>
      </c>
      <c r="L4" s="4">
        <v>1643572373.3618178</v>
      </c>
      <c r="M4" s="4">
        <v>1788494523.0188169</v>
      </c>
      <c r="N4" s="4">
        <v>2028910095.197989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797980728.66666651</v>
      </c>
      <c r="G5" s="4">
        <v>946425910.83333313</v>
      </c>
      <c r="H5" s="4">
        <v>1188005985.8729696</v>
      </c>
      <c r="I5" s="4">
        <v>1419586060.9126062</v>
      </c>
      <c r="J5" s="4">
        <v>1669867098.4060807</v>
      </c>
      <c r="K5" s="4">
        <v>1920148135.8995552</v>
      </c>
      <c r="L5" s="4">
        <v>2116146021.8747358</v>
      </c>
      <c r="M5" s="4">
        <v>2312143907.8499165</v>
      </c>
      <c r="N5" s="4">
        <v>2743970403.6525278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1304731752</v>
      </c>
      <c r="G6" s="4">
        <v>1570385940</v>
      </c>
      <c r="H6" s="4">
        <v>1808172363.4558995</v>
      </c>
      <c r="I6" s="4">
        <v>2063294996.0717988</v>
      </c>
      <c r="J6" s="4">
        <v>2634709680.539659</v>
      </c>
      <c r="K6" s="4">
        <v>3282468674.0075192</v>
      </c>
      <c r="L6" s="4">
        <v>3630700835.9373693</v>
      </c>
      <c r="M6" s="4">
        <v>3978932997.8672194</v>
      </c>
      <c r="N6" s="4">
        <v>4875250267.0179043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6976314017.1111107</v>
      </c>
      <c r="G7" s="4">
        <v>9016392521.3888893</v>
      </c>
      <c r="H7" s="4">
        <v>10744486726.522223</v>
      </c>
      <c r="I7" s="4">
        <v>13472580931.655556</v>
      </c>
      <c r="J7" s="4">
        <v>15710704532.922222</v>
      </c>
      <c r="K7" s="4">
        <v>18501359324.188889</v>
      </c>
      <c r="L7" s="4">
        <v>20381495223.474602</v>
      </c>
      <c r="M7" s="4">
        <v>22261631122.760315</v>
      </c>
      <c r="N7" s="4">
        <v>26321902589.999996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151037349.77777779</v>
      </c>
      <c r="G8" s="4">
        <v>188796687.22222224</v>
      </c>
      <c r="H8" s="4">
        <v>218874723.68242487</v>
      </c>
      <c r="I8" s="4">
        <v>248952760.14262751</v>
      </c>
      <c r="J8" s="4">
        <v>286920744.30026591</v>
      </c>
      <c r="K8" s="4">
        <v>376014275.45790428</v>
      </c>
      <c r="L8" s="4">
        <v>416694258.48394537</v>
      </c>
      <c r="M8" s="4">
        <v>457374241.50998646</v>
      </c>
      <c r="N8" s="4">
        <v>569519762.36457562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779274557.55555558</v>
      </c>
      <c r="G9" s="4">
        <v>876589084.31444454</v>
      </c>
      <c r="H9" s="4">
        <v>1045407724.0948054</v>
      </c>
      <c r="I9" s="4">
        <v>1234490267.6151662</v>
      </c>
      <c r="J9" s="4">
        <v>1639927602.8304057</v>
      </c>
      <c r="K9" s="4">
        <v>1936569884.9256451</v>
      </c>
      <c r="L9" s="4">
        <v>2130599938.1562588</v>
      </c>
      <c r="M9" s="4">
        <v>2324629991.3868728</v>
      </c>
      <c r="N9" s="4">
        <v>2716420745.2285929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2904501.3333333335</v>
      </c>
      <c r="G10" s="4">
        <v>3630626.666666667</v>
      </c>
      <c r="H10" s="4">
        <v>3785740.536850357</v>
      </c>
      <c r="I10" s="4">
        <v>3940854.4070340469</v>
      </c>
      <c r="J10" s="4">
        <v>4517858.6314104162</v>
      </c>
      <c r="K10" s="4">
        <v>5793079.8557867855</v>
      </c>
      <c r="L10" s="4">
        <v>6411298.66761861</v>
      </c>
      <c r="M10" s="4">
        <v>7029517.4794504344</v>
      </c>
      <c r="N10" s="4">
        <v>8655063.3656455427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8374801.7999999998</v>
      </c>
      <c r="L11" s="4">
        <v>9371802.0142857134</v>
      </c>
      <c r="M11" s="4">
        <v>10368802.228571428</v>
      </c>
      <c r="N11" s="4">
        <v>13958003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99974937.111111104</v>
      </c>
      <c r="G12" s="4">
        <v>124968671.38888888</v>
      </c>
      <c r="H12" s="4">
        <v>147518141.96172988</v>
      </c>
      <c r="I12" s="4">
        <v>170067612.53457087</v>
      </c>
      <c r="J12" s="4">
        <v>211033667.48994929</v>
      </c>
      <c r="K12" s="4">
        <v>258341945.17532772</v>
      </c>
      <c r="L12" s="4">
        <v>280787846.9258219</v>
      </c>
      <c r="M12" s="4">
        <v>303233748.67631608</v>
      </c>
      <c r="N12" s="4">
        <v>314242624.50691879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535000</v>
      </c>
      <c r="J13" s="4">
        <v>535000</v>
      </c>
      <c r="K13" s="4">
        <v>535000</v>
      </c>
      <c r="L13" s="4">
        <v>535000</v>
      </c>
      <c r="M13" s="4">
        <v>535000</v>
      </c>
      <c r="N13" s="4">
        <v>535000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34585790.666666664</v>
      </c>
      <c r="G14" s="4">
        <v>51878686.333333328</v>
      </c>
      <c r="H14" s="4">
        <v>60525134.133333325</v>
      </c>
      <c r="I14" s="4">
        <v>68326001.933333322</v>
      </c>
      <c r="J14" s="4">
        <v>88325231.199999988</v>
      </c>
      <c r="K14" s="4">
        <v>98172909.466666654</v>
      </c>
      <c r="L14" s="4">
        <v>108723993.3238095</v>
      </c>
      <c r="M14" s="4">
        <v>119275077.18095236</v>
      </c>
      <c r="N14" s="4">
        <v>147715174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25724034</v>
      </c>
      <c r="G15" s="4">
        <v>38586051.5</v>
      </c>
      <c r="H15" s="4">
        <v>45017060.166666664</v>
      </c>
      <c r="I15" s="4">
        <v>50819147.833333328</v>
      </c>
      <c r="J15" s="4">
        <v>62628678.463333331</v>
      </c>
      <c r="K15" s="4">
        <v>74438209.093333334</v>
      </c>
      <c r="L15" s="4">
        <v>82285837.736190483</v>
      </c>
      <c r="M15" s="4">
        <v>90133466.379047632</v>
      </c>
      <c r="N15" s="4">
        <v>109866801.00000001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60527944.444444455</v>
      </c>
      <c r="G16" s="4">
        <v>74909930.555555567</v>
      </c>
      <c r="H16" s="4">
        <v>87885429.496724203</v>
      </c>
      <c r="I16" s="4">
        <v>100860928.43789284</v>
      </c>
      <c r="J16" s="4">
        <v>117240970.04537132</v>
      </c>
      <c r="K16" s="4">
        <v>133621011.65284981</v>
      </c>
      <c r="L16" s="4">
        <v>151171056.23229104</v>
      </c>
      <c r="M16" s="4">
        <v>168721100.81173229</v>
      </c>
      <c r="N16" s="4">
        <v>245700624.11217725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670126945.77777779</v>
      </c>
      <c r="G17" s="4">
        <v>890158682.22222221</v>
      </c>
      <c r="H17" s="4">
        <v>1014383031.3927648</v>
      </c>
      <c r="I17" s="4">
        <v>1317398306.5633073</v>
      </c>
      <c r="J17" s="4">
        <v>1518938078.8876419</v>
      </c>
      <c r="K17" s="4">
        <v>1717462388.2119765</v>
      </c>
      <c r="L17" s="4">
        <v>1885282471.0594778</v>
      </c>
      <c r="M17" s="4">
        <v>2053102553.9069791</v>
      </c>
      <c r="N17" s="4">
        <v>2349481159.8650184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7254589093.5555553</v>
      </c>
      <c r="G18" s="4">
        <v>9057561366.9444447</v>
      </c>
      <c r="H18" s="4">
        <v>10950533640.460852</v>
      </c>
      <c r="I18" s="4">
        <v>13873088784.747259</v>
      </c>
      <c r="J18" s="4">
        <v>16531507383.133587</v>
      </c>
      <c r="K18" s="4">
        <v>19269325654.049915</v>
      </c>
      <c r="L18" s="4">
        <v>21133319335.50565</v>
      </c>
      <c r="M18" s="4">
        <v>22997313016.961384</v>
      </c>
      <c r="N18" s="4">
        <v>26095911540.380268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52428020.222222224</v>
      </c>
      <c r="G19" s="4">
        <v>65535025.277777776</v>
      </c>
      <c r="H19" s="4">
        <v>77360230.019438833</v>
      </c>
      <c r="I19" s="4">
        <v>90467234.76109989</v>
      </c>
      <c r="J19" s="4">
        <v>122395165.22311695</v>
      </c>
      <c r="K19" s="4">
        <v>137323095.68513399</v>
      </c>
      <c r="L19" s="4">
        <v>153317306.89443797</v>
      </c>
      <c r="M19" s="4">
        <v>169311518.10374194</v>
      </c>
      <c r="N19" s="4">
        <v>223918956.93025583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27408441.777777776</v>
      </c>
      <c r="G20" s="4">
        <v>34260552.222222224</v>
      </c>
      <c r="H20" s="4">
        <v>41112662.133924328</v>
      </c>
      <c r="I20" s="4">
        <v>48788465.045626432</v>
      </c>
      <c r="J20" s="4">
        <v>56592523.058027901</v>
      </c>
      <c r="K20" s="4">
        <v>67896581.07042937</v>
      </c>
      <c r="L20" s="4">
        <v>76258071.798002377</v>
      </c>
      <c r="M20" s="4">
        <v>84619562.525575384</v>
      </c>
      <c r="N20" s="4">
        <v>117060870.18602207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37771947.111111112</v>
      </c>
      <c r="G21" s="4">
        <v>49157920.888888888</v>
      </c>
      <c r="H21" s="4">
        <v>57350908.022222221</v>
      </c>
      <c r="I21" s="4">
        <v>64742661.155555554</v>
      </c>
      <c r="J21" s="4">
        <v>76073880.288888887</v>
      </c>
      <c r="K21" s="4">
        <v>95190099.422222227</v>
      </c>
      <c r="L21" s="4">
        <v>104647406.99365079</v>
      </c>
      <c r="M21" s="4">
        <v>114104714.56507936</v>
      </c>
      <c r="N21" s="4">
        <v>132402305.99999999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310764684.22222221</v>
      </c>
      <c r="G22" s="4">
        <v>369705855.27777779</v>
      </c>
      <c r="H22" s="4">
        <v>572882871.06299317</v>
      </c>
      <c r="I22" s="4">
        <v>639059886.84820855</v>
      </c>
      <c r="J22" s="4">
        <v>733800887.55935359</v>
      </c>
      <c r="K22" s="4">
        <v>803976141.26049852</v>
      </c>
      <c r="L22" s="4">
        <v>877849334.65815389</v>
      </c>
      <c r="M22" s="4">
        <v>951722528.05580926</v>
      </c>
      <c r="N22" s="4">
        <v>1034224707.5671749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20323028</v>
      </c>
      <c r="G23" s="4">
        <v>25403785</v>
      </c>
      <c r="H23" s="4">
        <v>30484542.057004273</v>
      </c>
      <c r="I23" s="4">
        <v>37588705.814008541</v>
      </c>
      <c r="J23" s="4">
        <v>43375320.422838561</v>
      </c>
      <c r="K23" s="4">
        <v>50761935.031668581</v>
      </c>
      <c r="L23" s="4">
        <v>56961879.255415037</v>
      </c>
      <c r="M23" s="4">
        <v>63161823.479161486</v>
      </c>
      <c r="N23" s="4">
        <v>86799219.132450342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161040421.77777779</v>
      </c>
      <c r="G24" s="4">
        <v>192550527.22222224</v>
      </c>
      <c r="H24" s="4">
        <v>225961679.05539387</v>
      </c>
      <c r="I24" s="4">
        <v>254390251.88856551</v>
      </c>
      <c r="J24" s="4">
        <v>324577642.12906361</v>
      </c>
      <c r="K24" s="4">
        <v>360465372.36956173</v>
      </c>
      <c r="L24" s="4">
        <v>400115528.341524</v>
      </c>
      <c r="M24" s="4">
        <v>439765684.31348628</v>
      </c>
      <c r="N24" s="4">
        <v>555102183.6074717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78097794.666666657</v>
      </c>
      <c r="G25" s="4">
        <v>95122243.333333328</v>
      </c>
      <c r="H25" s="4">
        <v>110231172.54913497</v>
      </c>
      <c r="I25" s="4">
        <v>125339637.56493661</v>
      </c>
      <c r="J25" s="4">
        <v>142732050.56450295</v>
      </c>
      <c r="K25" s="4">
        <v>157731007.96406931</v>
      </c>
      <c r="L25" s="4">
        <v>467247239.8171761</v>
      </c>
      <c r="M25" s="4">
        <v>483057229.88033569</v>
      </c>
      <c r="N25" s="4">
        <v>498867219.94349527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65609768.888888888</v>
      </c>
      <c r="G26" s="4">
        <v>82012211.111111104</v>
      </c>
      <c r="H26" s="4">
        <v>96810575.51111111</v>
      </c>
      <c r="I26" s="4">
        <v>111608939.91111112</v>
      </c>
      <c r="J26" s="4">
        <v>130290134.84444445</v>
      </c>
      <c r="K26" s="4">
        <v>148971329.77777779</v>
      </c>
      <c r="L26" s="4">
        <v>168986895.77777779</v>
      </c>
      <c r="M26" s="4">
        <v>189002461.77777779</v>
      </c>
      <c r="N26" s="4">
        <v>280217924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193320832</v>
      </c>
      <c r="G27" s="4">
        <v>250687846.31999999</v>
      </c>
      <c r="H27" s="4">
        <v>294894052.57566458</v>
      </c>
      <c r="I27" s="4">
        <v>359100258.83132917</v>
      </c>
      <c r="J27" s="4">
        <v>415086056.1205129</v>
      </c>
      <c r="K27" s="4">
        <v>491071853.40969664</v>
      </c>
      <c r="L27" s="4">
        <v>550835135.57667923</v>
      </c>
      <c r="M27" s="4">
        <v>610598417.74366176</v>
      </c>
      <c r="N27" s="4">
        <v>836685950.3377558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10008850.222222222</v>
      </c>
      <c r="G28" s="4">
        <v>12511062.777777778</v>
      </c>
      <c r="H28" s="4">
        <v>14768571.311111111</v>
      </c>
      <c r="I28" s="4">
        <v>17026079.844444446</v>
      </c>
      <c r="J28" s="4">
        <v>19935401.577777781</v>
      </c>
      <c r="K28" s="4">
        <v>22844723.311111115</v>
      </c>
      <c r="L28" s="4">
        <v>25961853.739682544</v>
      </c>
      <c r="M28" s="4">
        <v>29078984.168253973</v>
      </c>
      <c r="N28" s="4">
        <v>43639826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28890548.888888888</v>
      </c>
      <c r="G29" s="4">
        <v>64335857.111111112</v>
      </c>
      <c r="H29" s="4">
        <v>73153591.848361179</v>
      </c>
      <c r="I29" s="4">
        <v>91971326.585611254</v>
      </c>
      <c r="J29" s="4">
        <v>103991056.16117492</v>
      </c>
      <c r="K29" s="4">
        <v>116010785.73673859</v>
      </c>
      <c r="L29" s="4">
        <v>129011500.13912824</v>
      </c>
      <c r="M29" s="4">
        <v>142012214.54151788</v>
      </c>
      <c r="N29" s="4">
        <v>182010001.63345504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289742669.33333331</v>
      </c>
      <c r="G30" s="4">
        <v>362178336.66666663</v>
      </c>
      <c r="H30" s="4">
        <v>427530153.65546393</v>
      </c>
      <c r="I30" s="4">
        <v>532355184.65426129</v>
      </c>
      <c r="J30" s="4">
        <v>664854168.8010602</v>
      </c>
      <c r="K30" s="4">
        <v>747353152.94785917</v>
      </c>
      <c r="L30" s="4">
        <v>836859794.01093924</v>
      </c>
      <c r="M30" s="4">
        <v>926366435.07401931</v>
      </c>
      <c r="N30" s="4">
        <v>1253092974.8831213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581247812.88888896</v>
      </c>
      <c r="G31" s="4">
        <v>648113412.92111123</v>
      </c>
      <c r="H31" s="4">
        <v>685762926.55111158</v>
      </c>
      <c r="I31" s="4">
        <v>723412440.18111193</v>
      </c>
      <c r="J31" s="4">
        <v>815451070.17128038</v>
      </c>
      <c r="K31" s="4">
        <v>898279792.16144884</v>
      </c>
      <c r="L31" s="4">
        <v>980494445.00805783</v>
      </c>
      <c r="M31" s="4">
        <v>1062709097.8546668</v>
      </c>
      <c r="N31" s="4">
        <v>1151005139.8525264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430448176.66666669</v>
      </c>
      <c r="G32" s="4">
        <v>538060220.83333337</v>
      </c>
      <c r="H32" s="4">
        <v>635148338.82320106</v>
      </c>
      <c r="I32" s="4">
        <v>780378744.61306882</v>
      </c>
      <c r="J32" s="4">
        <v>952241076.91569388</v>
      </c>
      <c r="K32" s="4">
        <v>1074103409.2183189</v>
      </c>
      <c r="L32" s="4">
        <v>1225705265.256846</v>
      </c>
      <c r="M32" s="4">
        <v>1377307121.295373</v>
      </c>
      <c r="N32" s="4">
        <v>2122425984.5393765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137367778.44444445</v>
      </c>
      <c r="G33" s="4">
        <v>171709723.05555555</v>
      </c>
      <c r="H33" s="4">
        <v>190973195.18888888</v>
      </c>
      <c r="I33" s="4">
        <v>227236667.3222222</v>
      </c>
      <c r="J33" s="4">
        <v>273576324.18888885</v>
      </c>
      <c r="K33" s="4">
        <v>309915981.05555552</v>
      </c>
      <c r="L33" s="4">
        <v>348851327.69841266</v>
      </c>
      <c r="M33" s="4">
        <v>387786674.34126979</v>
      </c>
      <c r="N33" s="4">
        <v>545094853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1245098007.1111112</v>
      </c>
      <c r="G34" s="4">
        <v>1584837010.8888888</v>
      </c>
      <c r="H34" s="4">
        <v>1845476513.4663072</v>
      </c>
      <c r="I34" s="4">
        <v>2199427063.0437255</v>
      </c>
      <c r="J34" s="4">
        <v>2887743154.4256897</v>
      </c>
      <c r="K34" s="4">
        <v>3260909245.8076539</v>
      </c>
      <c r="L34" s="4">
        <v>3583829168.9311872</v>
      </c>
      <c r="M34" s="4">
        <v>3906749092.0547204</v>
      </c>
      <c r="N34" s="4">
        <v>4520878923.7294655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885944427.13333321</v>
      </c>
      <c r="G35" s="4">
        <v>1408956017.9666665</v>
      </c>
      <c r="H35" s="4">
        <v>1995944176.5415382</v>
      </c>
      <c r="I35" s="4">
        <v>2242932335.1164103</v>
      </c>
      <c r="J35" s="4">
        <v>2421720493.6712823</v>
      </c>
      <c r="K35" s="4">
        <v>2613841985.5761542</v>
      </c>
      <c r="L35" s="4">
        <v>2836131438.3511128</v>
      </c>
      <c r="M35" s="4">
        <v>3058420891.1260715</v>
      </c>
      <c r="N35" s="4">
        <v>3280710343.9010301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43296931.555555552</v>
      </c>
      <c r="G36" s="4">
        <v>54121164.44444444</v>
      </c>
      <c r="H36" s="4">
        <v>64945417.844444439</v>
      </c>
      <c r="I36" s="4">
        <v>80080381.37444444</v>
      </c>
      <c r="J36" s="4">
        <v>98908399.441111103</v>
      </c>
      <c r="K36" s="4">
        <v>111236417.50777777</v>
      </c>
      <c r="L36" s="4">
        <v>124271019.57920633</v>
      </c>
      <c r="M36" s="4">
        <v>137305621.65063491</v>
      </c>
      <c r="N36" s="4">
        <v>182484429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197374526</v>
      </c>
      <c r="G37" s="4">
        <v>246718157.5</v>
      </c>
      <c r="H37" s="4">
        <v>246965850.23576248</v>
      </c>
      <c r="I37" s="4">
        <v>230753542.97152495</v>
      </c>
      <c r="J37" s="4">
        <v>240069235.70728743</v>
      </c>
      <c r="K37" s="4">
        <v>281484928.44304991</v>
      </c>
      <c r="L37" s="4">
        <v>290800621.17881238</v>
      </c>
      <c r="M37" s="4">
        <v>300116313.91457486</v>
      </c>
      <c r="N37" s="4">
        <v>309432006.65033734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2984910075.7777777</v>
      </c>
      <c r="G38" s="4">
        <v>3452804261.2222223</v>
      </c>
      <c r="H38" s="4">
        <v>3981284261.3555555</v>
      </c>
      <c r="I38" s="4">
        <v>4139764261.4888887</v>
      </c>
      <c r="J38" s="4">
        <v>5192324919.9659262</v>
      </c>
      <c r="K38" s="4">
        <v>5475912764.4429636</v>
      </c>
      <c r="L38" s="4">
        <v>6523145021.7012348</v>
      </c>
      <c r="M38" s="4">
        <v>6807404465.959507</v>
      </c>
      <c r="N38" s="4">
        <v>7895938354.2177792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282761100.00000006</v>
      </c>
      <c r="G39" s="4">
        <v>340951375.00000006</v>
      </c>
      <c r="H39" s="4">
        <v>361923904.66723204</v>
      </c>
      <c r="I39" s="4">
        <v>569896434.33446407</v>
      </c>
      <c r="J39" s="4">
        <v>822326176.19706988</v>
      </c>
      <c r="K39" s="4">
        <v>979644455.05967569</v>
      </c>
      <c r="L39" s="4">
        <v>1074235909.1267533</v>
      </c>
      <c r="M39" s="4">
        <v>1168827363.193831</v>
      </c>
      <c r="N39" s="4">
        <v>1324280356.9390869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48058386</v>
      </c>
      <c r="G40" s="4">
        <v>72087579.5</v>
      </c>
      <c r="H40" s="4">
        <v>82927207.833333328</v>
      </c>
      <c r="I40" s="4">
        <v>94306792.036666662</v>
      </c>
      <c r="J40" s="4">
        <v>122414055.16999999</v>
      </c>
      <c r="K40" s="4">
        <v>136097811.30333331</v>
      </c>
      <c r="L40" s="4">
        <v>149565766.23190475</v>
      </c>
      <c r="M40" s="4">
        <v>163033721.16047618</v>
      </c>
      <c r="N40" s="4">
        <v>188551369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1154030</v>
      </c>
      <c r="G41" s="4">
        <v>1742537.5</v>
      </c>
      <c r="H41" s="4">
        <v>2002830.4333333333</v>
      </c>
      <c r="I41" s="4">
        <v>2263123.3666666667</v>
      </c>
      <c r="J41" s="4">
        <v>2591712.5666666669</v>
      </c>
      <c r="K41" s="4">
        <v>2920301.7666666671</v>
      </c>
      <c r="L41" s="4">
        <v>3253331.052380953</v>
      </c>
      <c r="M41" s="4">
        <v>3586360.3380952389</v>
      </c>
      <c r="N41" s="4">
        <v>4662410.0000000009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141342019.77777779</v>
      </c>
      <c r="G42" s="4">
        <v>172727524.72222224</v>
      </c>
      <c r="H42" s="4">
        <v>204113029.3888889</v>
      </c>
      <c r="I42" s="4">
        <v>240097783.31555557</v>
      </c>
      <c r="J42" s="4">
        <v>292543602.64888889</v>
      </c>
      <c r="K42" s="4">
        <v>346389421.9822222</v>
      </c>
      <c r="L42" s="4">
        <v>384688514.12507933</v>
      </c>
      <c r="M42" s="4">
        <v>422987606.26793647</v>
      </c>
      <c r="N42" s="4">
        <v>536187290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56741350.888888888</v>
      </c>
      <c r="G43" s="4">
        <v>70926688.611111104</v>
      </c>
      <c r="H43" s="4">
        <v>83724770.411111102</v>
      </c>
      <c r="I43" s="4">
        <v>96522852.211111099</v>
      </c>
      <c r="J43" s="4">
        <v>112678925.54444443</v>
      </c>
      <c r="K43" s="4">
        <v>128834998.87777776</v>
      </c>
      <c r="L43" s="4">
        <v>144407809.16349205</v>
      </c>
      <c r="M43" s="4">
        <v>159980619.44920635</v>
      </c>
      <c r="N43" s="4">
        <v>218019344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40615144.888888888</v>
      </c>
      <c r="G44" s="4">
        <v>50768931.111111112</v>
      </c>
      <c r="H44" s="4">
        <v>59929727.244444445</v>
      </c>
      <c r="I44" s="4">
        <v>60090523.377777778</v>
      </c>
      <c r="J44" s="4">
        <v>71054951.244444445</v>
      </c>
      <c r="K44" s="4">
        <v>82019379.111111104</v>
      </c>
      <c r="L44" s="4">
        <v>93766980.396825388</v>
      </c>
      <c r="M44" s="4">
        <v>105514581.68253967</v>
      </c>
      <c r="N44" s="4">
        <v>164466417.99999997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16473030.222222222</v>
      </c>
      <c r="G45" s="4">
        <v>20591287.777777776</v>
      </c>
      <c r="H45" s="4">
        <v>24306800.092231229</v>
      </c>
      <c r="I45" s="4">
        <v>28022312.406684682</v>
      </c>
      <c r="J45" s="4">
        <v>32073746.459003635</v>
      </c>
      <c r="K45" s="4">
        <v>36825180.511322588</v>
      </c>
      <c r="L45" s="4">
        <v>41913145.563807175</v>
      </c>
      <c r="M45" s="4">
        <v>47001110.616291761</v>
      </c>
      <c r="N45" s="4">
        <v>71231510.73478426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13595250.222222222</v>
      </c>
      <c r="G46" s="4">
        <v>19994062.777777776</v>
      </c>
      <c r="H46" s="4">
        <v>23392826.244444445</v>
      </c>
      <c r="I46" s="4">
        <v>33645237.271111116</v>
      </c>
      <c r="J46" s="4">
        <v>37711662.737777784</v>
      </c>
      <c r="K46" s="4">
        <v>41778088.204444453</v>
      </c>
      <c r="L46" s="4">
        <v>46134972.633015878</v>
      </c>
      <c r="M46" s="4">
        <v>50491857.061587304</v>
      </c>
      <c r="N46" s="4">
        <v>60996382</v>
      </c>
    </row>
    <row r="47" spans="1:14" x14ac:dyDescent="0.25">
      <c r="A47" s="2" t="str">
        <f>LEFT(B47,5)</f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3614488</v>
      </c>
      <c r="G47" s="4">
        <v>4618110</v>
      </c>
      <c r="H47" s="4">
        <v>5523582.7205339782</v>
      </c>
      <c r="I47" s="4">
        <v>6429055.4410679564</v>
      </c>
      <c r="J47" s="4">
        <v>7572108.2811215185</v>
      </c>
      <c r="K47" s="4">
        <v>8715161.1211750805</v>
      </c>
      <c r="L47" s="4">
        <v>9939860.5926610399</v>
      </c>
      <c r="M47" s="4">
        <v>11164560.064146999</v>
      </c>
      <c r="N47" s="4">
        <v>17145792.600803427</v>
      </c>
    </row>
    <row r="48" spans="1:14" x14ac:dyDescent="0.25">
      <c r="A48" s="2" t="str">
        <f>LEFT(B48,5)</f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48003166</v>
      </c>
      <c r="G48" s="4">
        <v>60003957.5</v>
      </c>
      <c r="H48" s="4">
        <v>62651130.833333336</v>
      </c>
      <c r="I48" s="4">
        <v>41328304.166666672</v>
      </c>
      <c r="J48" s="4">
        <v>50671670.700000003</v>
      </c>
      <c r="K48" s="4">
        <v>60015037.233333334</v>
      </c>
      <c r="L48" s="4">
        <v>70025787.090476185</v>
      </c>
      <c r="M48" s="4">
        <v>80036536.947619036</v>
      </c>
      <c r="N48" s="4">
        <v>140150497.99999997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78137257.777777776</v>
      </c>
      <c r="G49" s="4">
        <v>97671572.222222224</v>
      </c>
      <c r="H49" s="4">
        <v>115295527.228524</v>
      </c>
      <c r="I49" s="4">
        <v>143564544.27482578</v>
      </c>
      <c r="J49" s="4">
        <v>165812715.04527095</v>
      </c>
      <c r="K49" s="4">
        <v>188060885.81571612</v>
      </c>
      <c r="L49" s="4">
        <v>212715034.74428755</v>
      </c>
      <c r="M49" s="4">
        <v>237369183.67285898</v>
      </c>
      <c r="N49" s="4">
        <v>345158085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40697534.444444448</v>
      </c>
      <c r="G50" s="4">
        <v>10746918.05555556</v>
      </c>
      <c r="H50" s="4">
        <v>12248194.05555556</v>
      </c>
      <c r="I50" s="4">
        <v>13749470.05555556</v>
      </c>
      <c r="J50" s="4">
        <v>15250746.05555556</v>
      </c>
      <c r="K50" s="4">
        <v>16752022.05555556</v>
      </c>
      <c r="L50" s="4">
        <v>18360532.05555556</v>
      </c>
      <c r="M50" s="4">
        <v>19969042.05555556</v>
      </c>
      <c r="N50" s="4">
        <v>22519139.999999996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37224259.111111112</v>
      </c>
      <c r="G51" s="4">
        <v>46530323.888888888</v>
      </c>
      <c r="H51" s="4">
        <v>54926301.48888889</v>
      </c>
      <c r="I51" s="4">
        <v>63322279.088888891</v>
      </c>
      <c r="J51" s="4">
        <v>73921213.555555552</v>
      </c>
      <c r="K51" s="4">
        <v>84520148.022222221</v>
      </c>
      <c r="L51" s="4">
        <v>111282238.23650794</v>
      </c>
      <c r="M51" s="4">
        <v>138044328.45079365</v>
      </c>
      <c r="N51" s="4">
        <v>374669263</v>
      </c>
    </row>
    <row r="52" spans="1:14" x14ac:dyDescent="0.25">
      <c r="A52" s="2" t="str">
        <f t="shared" si="0"/>
        <v>Total</v>
      </c>
      <c r="B52" s="16" t="s">
        <v>9</v>
      </c>
      <c r="C52" s="17">
        <v>0</v>
      </c>
      <c r="D52" s="17">
        <f t="shared" ref="D52:N52" si="1">SUM(D3:D51)</f>
        <v>0</v>
      </c>
      <c r="E52" s="17">
        <f t="shared" si="1"/>
        <v>0</v>
      </c>
      <c r="F52" s="17">
        <f t="shared" si="1"/>
        <v>28023098598.244442</v>
      </c>
      <c r="G52" s="17">
        <f t="shared" si="1"/>
        <v>35055366070.35556</v>
      </c>
      <c r="H52" s="17">
        <f t="shared" si="1"/>
        <v>41869384252.053436</v>
      </c>
      <c r="I52" s="17">
        <f t="shared" si="1"/>
        <v>50716673909.681328</v>
      </c>
      <c r="J52" s="17">
        <f t="shared" si="1"/>
        <v>60713470617.562622</v>
      </c>
      <c r="K52" s="17">
        <f t="shared" si="1"/>
        <v>70165712803.123886</v>
      </c>
      <c r="L52" s="17">
        <f t="shared" si="1"/>
        <v>77997195606.692261</v>
      </c>
      <c r="M52" s="17">
        <f t="shared" si="1"/>
        <v>84771999355.470596</v>
      </c>
      <c r="N52" s="17">
        <f t="shared" si="1"/>
        <v>99389291289.959885</v>
      </c>
    </row>
    <row r="53" spans="1:14" x14ac:dyDescent="0.2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x14ac:dyDescent="0.25">
      <c r="N54" s="13"/>
    </row>
    <row r="55" spans="1:14" x14ac:dyDescent="0.25">
      <c r="N55" s="13"/>
    </row>
    <row r="56" spans="1:14" x14ac:dyDescent="0.25">
      <c r="N56" s="13"/>
    </row>
  </sheetData>
  <sortState xmlns:xlrd2="http://schemas.microsoft.com/office/spreadsheetml/2017/richdata2" ref="B4:B52">
    <sortCondition ref="B4:B5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306F-2421-4EB9-BD04-EC2A80B83788}">
  <dimension ref="A1:N56"/>
  <sheetViews>
    <sheetView workbookViewId="0">
      <pane xSplit="2" ySplit="2" topLeftCell="D32" activePane="bottomRight" state="frozen"/>
      <selection activeCell="B3" sqref="B3"/>
      <selection pane="topRight" activeCell="B3" sqref="B3"/>
      <selection pane="bottomLeft" activeCell="B3" sqref="B3"/>
      <selection pane="bottomRight" activeCell="F3" sqref="F3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</cols>
  <sheetData>
    <row r="1" spans="1:14" x14ac:dyDescent="0.25">
      <c r="A1" s="2"/>
      <c r="B1" s="1" t="s">
        <v>91</v>
      </c>
    </row>
    <row r="2" spans="1:14" x14ac:dyDescent="0.25">
      <c r="A2" s="2"/>
      <c r="B2" s="3" t="s">
        <v>67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47621656.666666664</v>
      </c>
      <c r="G4" s="4">
        <v>59527070.833333328</v>
      </c>
      <c r="H4" s="4">
        <v>73813567.833333328</v>
      </c>
      <c r="I4" s="4">
        <v>88100064.833333328</v>
      </c>
      <c r="J4" s="4">
        <v>102386561.83333333</v>
      </c>
      <c r="K4" s="4">
        <v>116673058.83333333</v>
      </c>
      <c r="L4" s="4">
        <v>131980019.9047619</v>
      </c>
      <c r="M4" s="4">
        <v>147286980.97619048</v>
      </c>
      <c r="N4" s="4">
        <v>214297455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826029277.77777791</v>
      </c>
      <c r="G5" s="4">
        <v>912536499.22222233</v>
      </c>
      <c r="H5" s="4">
        <v>1054345164.9555557</v>
      </c>
      <c r="I5" s="4">
        <v>1426153830.688889</v>
      </c>
      <c r="J5" s="4">
        <v>1646629163.0888891</v>
      </c>
      <c r="K5" s="4">
        <v>1947104495.4888892</v>
      </c>
      <c r="L5" s="4">
        <v>2184189263.8460321</v>
      </c>
      <c r="M5" s="4">
        <v>2421274032.2031751</v>
      </c>
      <c r="N5" s="4">
        <v>3319186757.0000005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161481.33333333334</v>
      </c>
      <c r="G7" s="4">
        <v>201851.66666666669</v>
      </c>
      <c r="H7" s="4">
        <v>250296.06666666668</v>
      </c>
      <c r="I7" s="4">
        <v>298740.46666666667</v>
      </c>
      <c r="J7" s="4">
        <v>343184.8666666667</v>
      </c>
      <c r="K7" s="4">
        <v>387629.26666666672</v>
      </c>
      <c r="L7" s="4">
        <v>435248.26666666672</v>
      </c>
      <c r="M7" s="4">
        <v>482867.26666666672</v>
      </c>
      <c r="N7" s="4">
        <v>666666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104491894.66666667</v>
      </c>
      <c r="G9" s="4">
        <v>174777850.77333334</v>
      </c>
      <c r="H9" s="4">
        <v>211798902.46933335</v>
      </c>
      <c r="I9" s="4">
        <v>286377078.25533336</v>
      </c>
      <c r="J9" s="4">
        <v>346298323.95133334</v>
      </c>
      <c r="K9" s="4">
        <v>393137178.69733334</v>
      </c>
      <c r="L9" s="4">
        <v>436202047.94304764</v>
      </c>
      <c r="M9" s="4">
        <v>479266917.18876195</v>
      </c>
      <c r="N9" s="4">
        <v>602908169.43999994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3775564.8666666667</v>
      </c>
      <c r="I18" s="4">
        <v>7551129.7333333334</v>
      </c>
      <c r="J18" s="4">
        <v>11326694.600000001</v>
      </c>
      <c r="K18" s="4">
        <v>15102259.466666669</v>
      </c>
      <c r="L18" s="4">
        <v>40247295.180952385</v>
      </c>
      <c r="M18" s="4">
        <v>65392330.895238101</v>
      </c>
      <c r="N18" s="4">
        <v>352030500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464.2</v>
      </c>
      <c r="J25" s="4">
        <v>464.2</v>
      </c>
      <c r="K25" s="4">
        <v>464.2</v>
      </c>
      <c r="L25" s="4">
        <v>464.2</v>
      </c>
      <c r="M25" s="4">
        <v>464.2</v>
      </c>
      <c r="N25" s="4">
        <v>464.2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241006740.44444445</v>
      </c>
      <c r="G29" s="4">
        <v>280258425.55555558</v>
      </c>
      <c r="H29" s="4">
        <v>350379565.48888892</v>
      </c>
      <c r="I29" s="4">
        <v>427500705.42222226</v>
      </c>
      <c r="J29" s="4">
        <v>531549968.68888891</v>
      </c>
      <c r="K29" s="4">
        <v>600599231.95555556</v>
      </c>
      <c r="L29" s="4">
        <v>673631438.66984129</v>
      </c>
      <c r="M29" s="4">
        <v>746663645.38412702</v>
      </c>
      <c r="N29" s="4">
        <v>1022450894.0000001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2957634.222222222</v>
      </c>
      <c r="G30" s="4">
        <v>4436451.777777778</v>
      </c>
      <c r="H30" s="4">
        <v>5704009.0444444446</v>
      </c>
      <c r="I30" s="4">
        <v>7177544.571111111</v>
      </c>
      <c r="J30" s="4">
        <v>8468868.8377777785</v>
      </c>
      <c r="K30" s="4">
        <v>9356159.104444446</v>
      </c>
      <c r="L30" s="4">
        <v>10306827.24730159</v>
      </c>
      <c r="M30" s="4">
        <v>11257495.390158733</v>
      </c>
      <c r="N30" s="4">
        <v>13309354.000000004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10500000</v>
      </c>
      <c r="J32" s="4">
        <v>10500000</v>
      </c>
      <c r="K32" s="4">
        <v>10500000</v>
      </c>
      <c r="L32" s="4">
        <v>10500000</v>
      </c>
      <c r="M32" s="4">
        <v>10500000</v>
      </c>
      <c r="N32" s="4">
        <v>10500000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1368856.888888889</v>
      </c>
      <c r="G34" s="4">
        <v>1711071.1111111112</v>
      </c>
      <c r="H34" s="4">
        <v>2121728.1777777779</v>
      </c>
      <c r="I34" s="4">
        <v>67532385.244444445</v>
      </c>
      <c r="J34" s="4">
        <v>67943042.311111107</v>
      </c>
      <c r="K34" s="4">
        <v>74903699.37777777</v>
      </c>
      <c r="L34" s="4">
        <v>75242236.087301582</v>
      </c>
      <c r="M34" s="4">
        <v>76367865.507936507</v>
      </c>
      <c r="N34" s="4">
        <v>76700171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1920000</v>
      </c>
      <c r="I38" s="4">
        <v>3840000</v>
      </c>
      <c r="J38" s="4">
        <v>5760000</v>
      </c>
      <c r="K38" s="4">
        <v>7680000</v>
      </c>
      <c r="L38" s="4">
        <v>9737142.8571428563</v>
      </c>
      <c r="M38" s="4">
        <v>11794285.714285713</v>
      </c>
      <c r="N38" s="4">
        <v>28800000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x14ac:dyDescent="0.25">
      <c r="A47" s="2" t="str">
        <f>LEFT(B47,5)</f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</row>
    <row r="48" spans="1:14" x14ac:dyDescent="0.25">
      <c r="A48" s="2" t="str">
        <f>LEFT(B48,5)</f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507012</v>
      </c>
      <c r="G49" s="4">
        <v>633765</v>
      </c>
      <c r="H49" s="4">
        <v>785868.6</v>
      </c>
      <c r="I49" s="4">
        <v>1134439.3500000001</v>
      </c>
      <c r="J49" s="4">
        <v>1519542.9500000002</v>
      </c>
      <c r="K49" s="4">
        <v>1671646.5500000003</v>
      </c>
      <c r="L49" s="4">
        <v>1851257.5500000003</v>
      </c>
      <c r="M49" s="4">
        <v>2030868.5500000003</v>
      </c>
      <c r="N49" s="4">
        <v>2514554.0000000005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119264114.66666667</v>
      </c>
      <c r="G51" s="4">
        <v>149080143.33333334</v>
      </c>
      <c r="H51" s="4">
        <v>184859377.73333335</v>
      </c>
      <c r="I51" s="4">
        <v>220638612.13333336</v>
      </c>
      <c r="J51" s="4">
        <v>256417846.53333336</v>
      </c>
      <c r="K51" s="4">
        <v>268267264.65000004</v>
      </c>
      <c r="L51" s="4">
        <v>280116682.76666671</v>
      </c>
      <c r="M51" s="4">
        <v>291966100.88333338</v>
      </c>
      <c r="N51" s="4">
        <v>303815519.00000006</v>
      </c>
    </row>
    <row r="52" spans="1:14" x14ac:dyDescent="0.25">
      <c r="A52" s="2" t="str">
        <f t="shared" si="0"/>
        <v>Total</v>
      </c>
      <c r="B52" s="16" t="s">
        <v>9</v>
      </c>
      <c r="C52" s="17">
        <v>0</v>
      </c>
      <c r="D52" s="17">
        <v>0</v>
      </c>
      <c r="E52" s="17">
        <v>0</v>
      </c>
      <c r="F52" s="17">
        <f t="shared" ref="F52:N52" si="1">SUM(F3:F51)</f>
        <v>1343408668.666667</v>
      </c>
      <c r="G52" s="17">
        <f t="shared" si="1"/>
        <v>1583163129.2733333</v>
      </c>
      <c r="H52" s="17">
        <f t="shared" si="1"/>
        <v>1889754045.2360001</v>
      </c>
      <c r="I52" s="17">
        <f t="shared" si="1"/>
        <v>2546804994.8986669</v>
      </c>
      <c r="J52" s="17">
        <f t="shared" si="1"/>
        <v>2989143661.8613329</v>
      </c>
      <c r="K52" s="17">
        <f t="shared" si="1"/>
        <v>3445383087.5906668</v>
      </c>
      <c r="L52" s="17">
        <f t="shared" si="1"/>
        <v>3854439924.5197153</v>
      </c>
      <c r="M52" s="17">
        <f t="shared" si="1"/>
        <v>4264283854.1598735</v>
      </c>
      <c r="N52" s="17">
        <f t="shared" si="1"/>
        <v>5947180503.6400003</v>
      </c>
    </row>
    <row r="53" spans="1:14" x14ac:dyDescent="0.2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x14ac:dyDescent="0.25">
      <c r="N54" s="13"/>
    </row>
    <row r="55" spans="1:14" x14ac:dyDescent="0.25">
      <c r="N55" s="13"/>
    </row>
    <row r="56" spans="1:14" x14ac:dyDescent="0.25">
      <c r="N56" s="1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1640-6C18-4111-8A72-8686DFFC1843}">
  <dimension ref="A1:N56"/>
  <sheetViews>
    <sheetView workbookViewId="0">
      <pane xSplit="2" ySplit="2" topLeftCell="C29" activePane="bottomRight" state="frozen"/>
      <selection activeCell="A11" sqref="A11:B11"/>
      <selection pane="topRight" activeCell="A11" sqref="A11:B11"/>
      <selection pane="bottomLeft" activeCell="A11" sqref="A11:B11"/>
      <selection pane="bottomRight" activeCell="F3" sqref="F3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</cols>
  <sheetData>
    <row r="1" spans="1:14" x14ac:dyDescent="0.25">
      <c r="A1" s="2"/>
      <c r="B1" s="1" t="s">
        <v>92</v>
      </c>
    </row>
    <row r="2" spans="1:14" x14ac:dyDescent="0.25">
      <c r="A2" s="2"/>
      <c r="B2" s="3" t="s">
        <v>67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20420786.222222224</v>
      </c>
      <c r="G3" s="4">
        <v>13525982.77777778</v>
      </c>
      <c r="H3" s="4">
        <v>14148201.523809526</v>
      </c>
      <c r="I3" s="4">
        <v>14770420.269841272</v>
      </c>
      <c r="J3" s="4">
        <v>16629296.269841272</v>
      </c>
      <c r="K3" s="4">
        <v>18488172.269841272</v>
      </c>
      <c r="L3" s="4">
        <v>20479825.126984131</v>
      </c>
      <c r="M3" s="4">
        <v>22471477.984126989</v>
      </c>
      <c r="N3" s="4">
        <v>27883140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32929869.777777776</v>
      </c>
      <c r="G4" s="4">
        <v>41162337.222222224</v>
      </c>
      <c r="H4" s="4">
        <v>50095367.955555558</v>
      </c>
      <c r="I4" s="4">
        <v>59028398.688888893</v>
      </c>
      <c r="J4" s="4">
        <v>68907359.62222223</v>
      </c>
      <c r="K4" s="4">
        <v>94962315.555555567</v>
      </c>
      <c r="L4" s="4">
        <v>105546916.55555557</v>
      </c>
      <c r="M4" s="4">
        <v>116131517.55555557</v>
      </c>
      <c r="N4" s="4">
        <v>148184414.00000006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952846557.55555558</v>
      </c>
      <c r="G7" s="4">
        <v>1191058196.9444444</v>
      </c>
      <c r="H7" s="4">
        <v>1476912164.2111111</v>
      </c>
      <c r="I7" s="4">
        <v>2062766131.4777777</v>
      </c>
      <c r="J7" s="4">
        <v>2348620098.7444444</v>
      </c>
      <c r="K7" s="4">
        <v>2634474066.0111113</v>
      </c>
      <c r="L7" s="4">
        <v>2940746173.7968254</v>
      </c>
      <c r="M7" s="4">
        <v>3247018281.5825396</v>
      </c>
      <c r="N7" s="4">
        <v>4287809508.9999995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16458888.888888888</v>
      </c>
      <c r="G12" s="4">
        <v>20573611.111111112</v>
      </c>
      <c r="H12" s="4">
        <v>23502797.789106667</v>
      </c>
      <c r="I12" s="4">
        <v>26431984.467102222</v>
      </c>
      <c r="J12" s="4">
        <v>30686767.949471112</v>
      </c>
      <c r="K12" s="4">
        <v>34941551.431840003</v>
      </c>
      <c r="L12" s="4">
        <v>39500248.020092383</v>
      </c>
      <c r="M12" s="4">
        <v>44058944.608344764</v>
      </c>
      <c r="N12" s="4">
        <v>63821752.235533342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1784355149.7777777</v>
      </c>
      <c r="G18" s="4">
        <v>2410443937.2222223</v>
      </c>
      <c r="H18" s="4">
        <v>2771060090.8888888</v>
      </c>
      <c r="I18" s="4">
        <v>3501867127.9055557</v>
      </c>
      <c r="J18" s="4">
        <v>3862437959.8388891</v>
      </c>
      <c r="K18" s="4">
        <v>4614715325.7722225</v>
      </c>
      <c r="L18" s="4">
        <v>5042522176.9865084</v>
      </c>
      <c r="M18" s="4">
        <v>5470329028.2007942</v>
      </c>
      <c r="N18" s="4">
        <v>5989295917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3900364021.1111112</v>
      </c>
      <c r="G22" s="4">
        <v>4657380026.3888893</v>
      </c>
      <c r="H22" s="4">
        <v>5336186848.8483601</v>
      </c>
      <c r="I22" s="4">
        <v>6662776683.9078302</v>
      </c>
      <c r="J22" s="4">
        <v>8258023919.0639153</v>
      </c>
      <c r="K22" s="4">
        <v>9665492489.2200012</v>
      </c>
      <c r="L22" s="4">
        <v>10625177997.101521</v>
      </c>
      <c r="M22" s="4">
        <v>11584863504.98304</v>
      </c>
      <c r="N22" s="4">
        <v>13435597110.34128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26222222.222222224</v>
      </c>
      <c r="G25" s="4">
        <v>32777777.77777778</v>
      </c>
      <c r="H25" s="4">
        <v>39615333.111111112</v>
      </c>
      <c r="I25" s="4">
        <v>46452888.444444448</v>
      </c>
      <c r="J25" s="4">
        <v>54319555.111111112</v>
      </c>
      <c r="K25" s="4">
        <v>62186221.777777776</v>
      </c>
      <c r="L25" s="4">
        <v>70614793.206349209</v>
      </c>
      <c r="M25" s="4">
        <v>79043364.634920642</v>
      </c>
      <c r="N25" s="4">
        <v>118000000.00000001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50363330.444444448</v>
      </c>
      <c r="G27" s="4">
        <v>53917356.735555559</v>
      </c>
      <c r="H27" s="4">
        <v>66648248.114222229</v>
      </c>
      <c r="I27" s="4">
        <v>79379139.492888898</v>
      </c>
      <c r="J27" s="4">
        <v>93885684.871555567</v>
      </c>
      <c r="K27" s="4">
        <v>108392230.25022224</v>
      </c>
      <c r="L27" s="4">
        <v>123934957.44165081</v>
      </c>
      <c r="M27" s="4">
        <v>139477684.63307938</v>
      </c>
      <c r="N27" s="4">
        <v>217598180.68000001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82444444.444444448</v>
      </c>
      <c r="G33" s="4">
        <v>103055555.55555555</v>
      </c>
      <c r="H33" s="4">
        <v>115771270.15555555</v>
      </c>
      <c r="I33" s="4">
        <v>93226984.75555554</v>
      </c>
      <c r="J33" s="4">
        <v>115609651.4222222</v>
      </c>
      <c r="K33" s="4">
        <v>137992318.08888885</v>
      </c>
      <c r="L33" s="4">
        <v>161973746.66031742</v>
      </c>
      <c r="M33" s="4">
        <v>185955175.23174599</v>
      </c>
      <c r="N33" s="4">
        <v>335739999.99999994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1112460075.3333335</v>
      </c>
      <c r="G34" s="4">
        <v>1421190113.1666667</v>
      </c>
      <c r="H34" s="4">
        <v>1667215294.5594082</v>
      </c>
      <c r="I34" s="4">
        <v>2050938739.9021497</v>
      </c>
      <c r="J34" s="4">
        <v>2571825481.4885359</v>
      </c>
      <c r="K34" s="4">
        <v>3007991137.0749221</v>
      </c>
      <c r="L34" s="4">
        <v>3309208483.4174786</v>
      </c>
      <c r="M34" s="4">
        <v>3610425829.760035</v>
      </c>
      <c r="N34" s="4">
        <v>4217042848.7957926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322254101.77777779</v>
      </c>
      <c r="G35" s="4">
        <v>402817627.22222221</v>
      </c>
      <c r="H35" s="4">
        <v>489602084.02222222</v>
      </c>
      <c r="I35" s="4">
        <v>667875268.91222215</v>
      </c>
      <c r="J35" s="4">
        <v>824328906.72555542</v>
      </c>
      <c r="K35" s="4">
        <v>1034306365.2588887</v>
      </c>
      <c r="L35" s="4">
        <v>1142537347.9731743</v>
      </c>
      <c r="M35" s="4">
        <v>1250768330.6874599</v>
      </c>
      <c r="N35" s="4">
        <v>1515233757.9999995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780000</v>
      </c>
      <c r="I37" s="4">
        <v>780000</v>
      </c>
      <c r="J37" s="4">
        <v>780000</v>
      </c>
      <c r="K37" s="4">
        <v>780000</v>
      </c>
      <c r="L37" s="4">
        <v>780000</v>
      </c>
      <c r="M37" s="4">
        <v>780000</v>
      </c>
      <c r="N37" s="4">
        <v>780000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76887299.333333328</v>
      </c>
      <c r="G38" s="4">
        <v>96109124.166666657</v>
      </c>
      <c r="H38" s="4">
        <v>116967652.51802376</v>
      </c>
      <c r="I38" s="4">
        <v>160169151.96938086</v>
      </c>
      <c r="J38" s="4">
        <v>183235341.76938087</v>
      </c>
      <c r="K38" s="4">
        <v>232898531.56938088</v>
      </c>
      <c r="L38" s="4">
        <v>257612306.35509515</v>
      </c>
      <c r="M38" s="4">
        <v>282326081.14080942</v>
      </c>
      <c r="N38" s="4">
        <v>345992847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3173941890.8888888</v>
      </c>
      <c r="G39" s="4">
        <v>3979927363.6111112</v>
      </c>
      <c r="H39" s="4">
        <v>4706049030.582262</v>
      </c>
      <c r="I39" s="4">
        <v>5432170697.5534134</v>
      </c>
      <c r="J39" s="4">
        <v>6242939131.5781879</v>
      </c>
      <c r="K39" s="4">
        <v>6970458006.6029625</v>
      </c>
      <c r="L39" s="4">
        <v>7828621497.8744736</v>
      </c>
      <c r="M39" s="4">
        <v>8686784989.1459846</v>
      </c>
      <c r="N39" s="4">
        <v>12014288877.801155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317796169.77777779</v>
      </c>
      <c r="G45" s="4">
        <v>397245212.22222221</v>
      </c>
      <c r="H45" s="4">
        <v>439273370.19881618</v>
      </c>
      <c r="I45" s="4">
        <v>400182795.04541016</v>
      </c>
      <c r="J45" s="4">
        <v>471331909.53489405</v>
      </c>
      <c r="K45" s="4">
        <v>492481024.02437794</v>
      </c>
      <c r="L45" s="4">
        <v>559992006.39163375</v>
      </c>
      <c r="M45" s="4">
        <v>627502988.75888956</v>
      </c>
      <c r="N45" s="4">
        <v>945153753.14158094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x14ac:dyDescent="0.25">
      <c r="A47" s="2" t="str">
        <f>LEFT(B47,5)</f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</row>
    <row r="48" spans="1:14" x14ac:dyDescent="0.25">
      <c r="A48" s="2" t="str">
        <f>LEFT(B48,5)</f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A52" s="1" t="str">
        <f t="shared" si="0"/>
        <v>Total</v>
      </c>
      <c r="B52" s="16" t="s">
        <v>9</v>
      </c>
      <c r="C52" s="17">
        <v>0</v>
      </c>
      <c r="D52" s="17">
        <v>0</v>
      </c>
      <c r="E52" s="17">
        <v>0</v>
      </c>
      <c r="F52" s="17">
        <f t="shared" ref="F52:N52" si="1">SUM(F3:F51)</f>
        <v>11869744807.555557</v>
      </c>
      <c r="G52" s="17">
        <f t="shared" si="1"/>
        <v>14821184222.124441</v>
      </c>
      <c r="H52" s="17">
        <f t="shared" si="1"/>
        <v>17313827754.478451</v>
      </c>
      <c r="I52" s="17">
        <f t="shared" si="1"/>
        <v>21258816412.792461</v>
      </c>
      <c r="J52" s="17">
        <f t="shared" si="1"/>
        <v>25143561063.990223</v>
      </c>
      <c r="K52" s="17">
        <f t="shared" si="1"/>
        <v>29110559754.907997</v>
      </c>
      <c r="L52" s="17">
        <f t="shared" si="1"/>
        <v>32229248476.907654</v>
      </c>
      <c r="M52" s="17">
        <f t="shared" si="1"/>
        <v>35347937198.907326</v>
      </c>
      <c r="N52" s="17">
        <f t="shared" si="1"/>
        <v>43662422107.995338</v>
      </c>
    </row>
    <row r="53" spans="1:14" x14ac:dyDescent="0.2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x14ac:dyDescent="0.25">
      <c r="N54" s="13"/>
    </row>
    <row r="55" spans="1:14" x14ac:dyDescent="0.25">
      <c r="N55" s="13"/>
    </row>
    <row r="56" spans="1:14" x14ac:dyDescent="0.25">
      <c r="N56" s="1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C30E9-187B-4536-83E9-7B614D13B270}">
  <dimension ref="A1:N56"/>
  <sheetViews>
    <sheetView workbookViewId="0">
      <pane xSplit="2" ySplit="2" topLeftCell="C24" activePane="bottomRight" state="frozen"/>
      <selection activeCell="A11" sqref="A11:B11"/>
      <selection pane="topRight" activeCell="A11" sqref="A11:B11"/>
      <selection pane="bottomLeft" activeCell="A11" sqref="A11:B11"/>
      <selection pane="bottomRight" activeCell="F3" sqref="F3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</cols>
  <sheetData>
    <row r="1" spans="1:14" x14ac:dyDescent="0.25">
      <c r="A1" s="2"/>
      <c r="B1" s="1" t="s">
        <v>93</v>
      </c>
    </row>
    <row r="2" spans="1:14" x14ac:dyDescent="0.25">
      <c r="A2" s="2"/>
      <c r="B2" s="3" t="s">
        <v>67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443777458</v>
      </c>
      <c r="G5" s="4">
        <v>550971822.5</v>
      </c>
      <c r="H5" s="4">
        <v>679605059.89999998</v>
      </c>
      <c r="I5" s="4">
        <v>966889562.27999997</v>
      </c>
      <c r="J5" s="4">
        <v>1190927586.6800001</v>
      </c>
      <c r="K5" s="4">
        <v>1383342372.0800002</v>
      </c>
      <c r="L5" s="4">
        <v>1501525888.0085716</v>
      </c>
      <c r="M5" s="4">
        <v>1619709403.9371431</v>
      </c>
      <c r="N5" s="4">
        <v>1654569223.0000002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2944.4444444444443</v>
      </c>
      <c r="G38" s="4">
        <v>3680.5555555555557</v>
      </c>
      <c r="H38" s="4">
        <v>4563.8888888888887</v>
      </c>
      <c r="I38" s="4">
        <v>5447.2222222222217</v>
      </c>
      <c r="J38" s="4">
        <v>6330.5555555555547</v>
      </c>
      <c r="K38" s="4">
        <v>7213.8888888888878</v>
      </c>
      <c r="L38" s="4">
        <v>8160.3174603174593</v>
      </c>
      <c r="M38" s="4">
        <v>9106.74603174603</v>
      </c>
      <c r="N38" s="4">
        <v>13249.999999999998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x14ac:dyDescent="0.25">
      <c r="A47" s="2" t="str">
        <f>LEFT(B47,5)</f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</row>
    <row r="48" spans="1:14" x14ac:dyDescent="0.25">
      <c r="A48" s="2" t="str">
        <f>LEFT(B48,5)</f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A52" s="1" t="str">
        <f t="shared" si="0"/>
        <v>Total</v>
      </c>
      <c r="B52" s="16" t="s">
        <v>9</v>
      </c>
      <c r="C52" s="17">
        <v>0</v>
      </c>
      <c r="D52" s="17">
        <v>0</v>
      </c>
      <c r="E52" s="17">
        <v>0</v>
      </c>
      <c r="F52" s="17">
        <f>SUM(F3:F51)</f>
        <v>443780402.44444442</v>
      </c>
      <c r="G52" s="17">
        <f t="shared" ref="G52:N52" si="1">SUM(G3:G51)</f>
        <v>550975503.05555558</v>
      </c>
      <c r="H52" s="17">
        <f t="shared" si="1"/>
        <v>679609623.78888881</v>
      </c>
      <c r="I52" s="17">
        <f t="shared" si="1"/>
        <v>966895009.50222218</v>
      </c>
      <c r="J52" s="17">
        <f t="shared" si="1"/>
        <v>1190933917.2355556</v>
      </c>
      <c r="K52" s="17">
        <f t="shared" si="1"/>
        <v>1383349585.968889</v>
      </c>
      <c r="L52" s="17">
        <f t="shared" si="1"/>
        <v>1501534048.3260319</v>
      </c>
      <c r="M52" s="17">
        <f t="shared" si="1"/>
        <v>1619718510.6831748</v>
      </c>
      <c r="N52" s="17">
        <f t="shared" si="1"/>
        <v>1654582473.0000002</v>
      </c>
    </row>
    <row r="53" spans="1:14" x14ac:dyDescent="0.2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x14ac:dyDescent="0.25">
      <c r="N54" s="13"/>
    </row>
    <row r="55" spans="1:14" x14ac:dyDescent="0.25">
      <c r="N55" s="13"/>
    </row>
    <row r="56" spans="1:14" x14ac:dyDescent="0.25">
      <c r="N56" s="1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2"/>
  <sheetViews>
    <sheetView zoomScaleNormal="100" workbookViewId="0">
      <pane xSplit="2" ySplit="2" topLeftCell="E19" activePane="bottomRight" state="frozen"/>
      <selection activeCell="A11" sqref="A11:B11"/>
      <selection pane="topRight" activeCell="A11" sqref="A11:B11"/>
      <selection pane="bottomLeft" activeCell="A11" sqref="A11:B11"/>
      <selection pane="bottomRight" activeCell="F3" sqref="F3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55</v>
      </c>
    </row>
    <row r="2" spans="1:14" x14ac:dyDescent="0.25">
      <c r="A2" s="2"/>
      <c r="B2" s="3" t="s">
        <v>67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37001200</v>
      </c>
      <c r="G3" s="4">
        <v>46251500</v>
      </c>
      <c r="H3" s="4">
        <v>54597166.362941593</v>
      </c>
      <c r="I3" s="4">
        <v>62942832.725883186</v>
      </c>
      <c r="J3" s="4">
        <v>73478255.133756578</v>
      </c>
      <c r="K3" s="4">
        <v>84013677.54162997</v>
      </c>
      <c r="L3" s="4">
        <v>94587344.407208592</v>
      </c>
      <c r="M3" s="4">
        <v>105161011.27278721</v>
      </c>
      <c r="N3" s="4">
        <v>148031336.11810082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7515207.333333333</v>
      </c>
      <c r="G4" s="4">
        <v>9394009.166666666</v>
      </c>
      <c r="H4" s="4">
        <v>11089096.122456597</v>
      </c>
      <c r="I4" s="4">
        <v>12784183.078246528</v>
      </c>
      <c r="J4" s="4">
        <v>14580886.331713911</v>
      </c>
      <c r="K4" s="4">
        <v>16377589.585181296</v>
      </c>
      <c r="L4" s="4">
        <v>17945485.928182065</v>
      </c>
      <c r="M4" s="4">
        <v>19513382.271182835</v>
      </c>
      <c r="N4" s="4">
        <v>21950548.802010767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15028055.888888884</v>
      </c>
      <c r="G5" s="4">
        <v>18799756.611111104</v>
      </c>
      <c r="H5" s="4">
        <v>22298151.504807789</v>
      </c>
      <c r="I5" s="4">
        <v>25796546.398504473</v>
      </c>
      <c r="J5" s="4">
        <v>30212858.571696579</v>
      </c>
      <c r="K5" s="4">
        <v>34629170.744888686</v>
      </c>
      <c r="L5" s="4">
        <v>39433540.12685094</v>
      </c>
      <c r="M5" s="4">
        <v>44237909.508813195</v>
      </c>
      <c r="N5" s="4">
        <v>67261171.347471565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203539799.77777779</v>
      </c>
      <c r="G6" s="4">
        <v>254424749.72222224</v>
      </c>
      <c r="H6" s="4">
        <v>305309699.66632283</v>
      </c>
      <c r="I6" s="4">
        <v>379742450.61042345</v>
      </c>
      <c r="J6" s="4">
        <v>440080228.20922983</v>
      </c>
      <c r="K6" s="4">
        <v>500418005.80803621</v>
      </c>
      <c r="L6" s="4">
        <v>565065624.66390026</v>
      </c>
      <c r="M6" s="4">
        <v>629713243.5197643</v>
      </c>
      <c r="N6" s="4">
        <v>905066663.98209608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82154223.333333328</v>
      </c>
      <c r="G7" s="4">
        <v>132692779.16666666</v>
      </c>
      <c r="H7" s="4">
        <v>157339046.16666666</v>
      </c>
      <c r="I7" s="4">
        <v>181985313.16666666</v>
      </c>
      <c r="J7" s="4">
        <v>188736341.13333333</v>
      </c>
      <c r="K7" s="4">
        <v>195487369.09999999</v>
      </c>
      <c r="L7" s="4">
        <v>202049536.73333332</v>
      </c>
      <c r="M7" s="4">
        <v>208611704.36666664</v>
      </c>
      <c r="N7" s="4">
        <v>215173871.99999997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19832666.888888888</v>
      </c>
      <c r="G8" s="4">
        <v>24790833.611111112</v>
      </c>
      <c r="H8" s="4">
        <v>29425464.550908476</v>
      </c>
      <c r="I8" s="4">
        <v>37306558.320705839</v>
      </c>
      <c r="J8" s="4">
        <v>43157234.896400794</v>
      </c>
      <c r="K8" s="4">
        <v>57414011.472095758</v>
      </c>
      <c r="L8" s="4">
        <v>63682593.517483212</v>
      </c>
      <c r="M8" s="4">
        <v>69951175.562870666</v>
      </c>
      <c r="N8" s="4">
        <v>87760148.63542439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130454.22222222222</v>
      </c>
      <c r="G9" s="4">
        <v>12535391.307777777</v>
      </c>
      <c r="H9" s="4">
        <v>13062641.181713255</v>
      </c>
      <c r="I9" s="4">
        <v>14349263.995648732</v>
      </c>
      <c r="J9" s="4">
        <v>15417183.930800375</v>
      </c>
      <c r="K9" s="4">
        <v>15485103.865952017</v>
      </c>
      <c r="L9" s="4">
        <v>20171980.134436991</v>
      </c>
      <c r="M9" s="4">
        <v>24858856.402921967</v>
      </c>
      <c r="N9" s="4">
        <v>29545732.671406943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8311111.111111111</v>
      </c>
      <c r="G10" s="4">
        <v>12466666.888888888</v>
      </c>
      <c r="H10" s="4">
        <v>15044445.285371864</v>
      </c>
      <c r="I10" s="4">
        <v>18004556.811854839</v>
      </c>
      <c r="J10" s="4">
        <v>23392690.387478471</v>
      </c>
      <c r="K10" s="4">
        <v>27722030.963102102</v>
      </c>
      <c r="L10" s="4">
        <v>30525358.008413136</v>
      </c>
      <c r="M10" s="4">
        <v>33328685.05372417</v>
      </c>
      <c r="N10" s="4">
        <v>39246578.634354457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8995299.1111111119</v>
      </c>
      <c r="G12" s="4">
        <v>11244123.88888889</v>
      </c>
      <c r="H12" s="4">
        <v>13273024.716047894</v>
      </c>
      <c r="I12" s="4">
        <v>15301925.543206898</v>
      </c>
      <c r="J12" s="4">
        <v>17863174.254495133</v>
      </c>
      <c r="K12" s="4">
        <v>20424422.965783369</v>
      </c>
      <c r="L12" s="4">
        <v>27481585.215289164</v>
      </c>
      <c r="M12" s="4">
        <v>34538747.464794964</v>
      </c>
      <c r="N12" s="4">
        <v>98800271.493081152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31244785.333333332</v>
      </c>
      <c r="G13" s="4">
        <v>45055981.666666664</v>
      </c>
      <c r="H13" s="4">
        <v>52867177.599999994</v>
      </c>
      <c r="I13" s="4">
        <v>60254175.743333325</v>
      </c>
      <c r="J13" s="4">
        <v>78861052.543333322</v>
      </c>
      <c r="K13" s="4">
        <v>87721773.343333319</v>
      </c>
      <c r="L13" s="4">
        <v>99715402.771904752</v>
      </c>
      <c r="M13" s="4">
        <v>111709032.20047618</v>
      </c>
      <c r="N13" s="4">
        <v>167910812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617574884.22222221</v>
      </c>
      <c r="G16" s="4">
        <v>734468605.27777779</v>
      </c>
      <c r="H16" s="4">
        <v>851362326.06994247</v>
      </c>
      <c r="I16" s="4">
        <v>1051824418.8621072</v>
      </c>
      <c r="J16" s="4">
        <v>1231957909.5879619</v>
      </c>
      <c r="K16" s="4">
        <v>1412091400.3138168</v>
      </c>
      <c r="L16" s="4">
        <v>1554734426.0915184</v>
      </c>
      <c r="M16" s="4">
        <v>1697377451.86922</v>
      </c>
      <c r="N16" s="4">
        <v>1997002360.8878222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854256</v>
      </c>
      <c r="G17" s="4">
        <v>1067820</v>
      </c>
      <c r="H17" s="4">
        <v>1260498.4961241067</v>
      </c>
      <c r="I17" s="4">
        <v>1453176.9922482134</v>
      </c>
      <c r="J17" s="4">
        <v>1697460.8012470163</v>
      </c>
      <c r="K17" s="4">
        <v>1941744.6102458192</v>
      </c>
      <c r="L17" s="4">
        <v>2203477.2627445366</v>
      </c>
      <c r="M17" s="4">
        <v>2465209.915243254</v>
      </c>
      <c r="N17" s="4">
        <v>3664257.1349820443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4492032.222222222</v>
      </c>
      <c r="G18" s="4">
        <v>5615040.277777778</v>
      </c>
      <c r="H18" s="4">
        <v>12870629.828037303</v>
      </c>
      <c r="I18" s="4">
        <v>14126219.378296828</v>
      </c>
      <c r="J18" s="4">
        <v>15454957.391968859</v>
      </c>
      <c r="K18" s="4">
        <v>16783695.405640889</v>
      </c>
      <c r="L18" s="4">
        <v>17686258.14367038</v>
      </c>
      <c r="M18" s="4">
        <v>18588820.881699871</v>
      </c>
      <c r="N18" s="4">
        <v>19491383.619729362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628421.5555555555</v>
      </c>
      <c r="G19" s="4">
        <v>785526.94444444438</v>
      </c>
      <c r="H19" s="4">
        <v>927268.20278339204</v>
      </c>
      <c r="I19" s="4">
        <v>1069009.4611223396</v>
      </c>
      <c r="J19" s="4">
        <v>1247941.1324386192</v>
      </c>
      <c r="K19" s="4">
        <v>1426872.8037548987</v>
      </c>
      <c r="L19" s="4">
        <v>1618585.3087366268</v>
      </c>
      <c r="M19" s="4">
        <v>1810297.8137183548</v>
      </c>
      <c r="N19" s="4">
        <v>2683975.0697441935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93647.111111111109</v>
      </c>
      <c r="G20" s="4">
        <v>117058.88888888889</v>
      </c>
      <c r="H20" s="4">
        <v>138181.11052012068</v>
      </c>
      <c r="I20" s="4">
        <v>159303.33215135246</v>
      </c>
      <c r="J20" s="4">
        <v>185967.65308321433</v>
      </c>
      <c r="K20" s="4">
        <v>212631.97401507621</v>
      </c>
      <c r="L20" s="4">
        <v>241200.88929921392</v>
      </c>
      <c r="M20" s="4">
        <v>269769.80458335165</v>
      </c>
      <c r="N20" s="4">
        <v>399964.81397792802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30843179.777777784</v>
      </c>
      <c r="G22" s="4">
        <v>36053974.722222224</v>
      </c>
      <c r="H22" s="4">
        <v>40755179.670340151</v>
      </c>
      <c r="I22" s="4">
        <v>60456384.618458077</v>
      </c>
      <c r="J22" s="4">
        <v>67391103.047313064</v>
      </c>
      <c r="K22" s="4">
        <v>74325821.476168051</v>
      </c>
      <c r="L22" s="4">
        <v>81755876.935655534</v>
      </c>
      <c r="M22" s="4">
        <v>89185932.395143017</v>
      </c>
      <c r="N22" s="4">
        <v>104020776.43282482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46027150.444444448</v>
      </c>
      <c r="G23" s="4">
        <v>57533938.05555556</v>
      </c>
      <c r="H23" s="4">
        <v>69040725.665217951</v>
      </c>
      <c r="I23" s="4">
        <v>85130080.904880345</v>
      </c>
      <c r="J23" s="4">
        <v>98235479.42938365</v>
      </c>
      <c r="K23" s="4">
        <v>120940877.95388696</v>
      </c>
      <c r="L23" s="4">
        <v>134982376.37299764</v>
      </c>
      <c r="M23" s="4">
        <v>149023874.79210833</v>
      </c>
      <c r="N23" s="4">
        <v>196580977.86754963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76181982.666666672</v>
      </c>
      <c r="G24" s="4">
        <v>95227478.333333343</v>
      </c>
      <c r="H24" s="4">
        <v>112410418.63349503</v>
      </c>
      <c r="I24" s="4">
        <v>129593358.93365672</v>
      </c>
      <c r="J24" s="4">
        <v>151284800.49315861</v>
      </c>
      <c r="K24" s="4">
        <v>172976242.0526605</v>
      </c>
      <c r="L24" s="4">
        <v>195018055.86641252</v>
      </c>
      <c r="M24" s="4">
        <v>217059869.68016455</v>
      </c>
      <c r="N24" s="4">
        <v>308585393.39252836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69240382.666666672</v>
      </c>
      <c r="G25" s="4">
        <v>87992708.333333343</v>
      </c>
      <c r="H25" s="4">
        <v>103860574.65086503</v>
      </c>
      <c r="I25" s="4">
        <v>129273691.17839673</v>
      </c>
      <c r="J25" s="4">
        <v>174804516.86883038</v>
      </c>
      <c r="K25" s="4">
        <v>110330869.35650474</v>
      </c>
      <c r="L25" s="4">
        <v>110330869.35650474</v>
      </c>
      <c r="M25" s="4">
        <v>110330869.35650474</v>
      </c>
      <c r="N25" s="4">
        <v>110330869.35650474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11037809.777777778</v>
      </c>
      <c r="G27" s="4">
        <v>13797262.222222222</v>
      </c>
      <c r="H27" s="4">
        <v>16286853.85455762</v>
      </c>
      <c r="I27" s="4">
        <v>18776445.486893017</v>
      </c>
      <c r="J27" s="4">
        <v>21933273.485709298</v>
      </c>
      <c r="K27" s="4">
        <v>25090101.48452558</v>
      </c>
      <c r="L27" s="4">
        <v>28693917.840400167</v>
      </c>
      <c r="M27" s="4">
        <v>32297734.196274754</v>
      </c>
      <c r="N27" s="4">
        <v>50453428.982244223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3695955.777777778</v>
      </c>
      <c r="G29" s="4">
        <v>5543933.722222222</v>
      </c>
      <c r="H29" s="4">
        <v>6377561.118305482</v>
      </c>
      <c r="I29" s="4">
        <v>9711188.5143887419</v>
      </c>
      <c r="J29" s="4">
        <v>12476888.40549174</v>
      </c>
      <c r="K29" s="4">
        <v>13862578.296594737</v>
      </c>
      <c r="L29" s="4">
        <v>15347246.037062235</v>
      </c>
      <c r="M29" s="4">
        <v>16831913.777529731</v>
      </c>
      <c r="N29" s="4">
        <v>20785348.366544962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1319118.2222222222</v>
      </c>
      <c r="G30" s="4">
        <v>1648897.7777777778</v>
      </c>
      <c r="H30" s="4">
        <v>1946426.5223137718</v>
      </c>
      <c r="I30" s="4">
        <v>1793955.266849766</v>
      </c>
      <c r="J30" s="4">
        <v>2139550.3200508063</v>
      </c>
      <c r="K30" s="4">
        <v>2485145.3732518465</v>
      </c>
      <c r="L30" s="4">
        <v>2821772.810171755</v>
      </c>
      <c r="M30" s="4">
        <v>3158400.2470916635</v>
      </c>
      <c r="N30" s="4">
        <v>4712784.1168787191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515052.66666666669</v>
      </c>
      <c r="G31" s="4">
        <v>1183419.0233333334</v>
      </c>
      <c r="H31" s="4">
        <v>1335563.3345924346</v>
      </c>
      <c r="I31" s="4">
        <v>1487707.6458515357</v>
      </c>
      <c r="J31" s="4">
        <v>1748294.122349808</v>
      </c>
      <c r="K31" s="4">
        <v>2054536.5988480803</v>
      </c>
      <c r="L31" s="4">
        <v>2250206.7522390862</v>
      </c>
      <c r="M31" s="4">
        <v>2445876.9056300921</v>
      </c>
      <c r="N31" s="4">
        <v>2739382.1474740845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19239018.888888888</v>
      </c>
      <c r="G32" s="4">
        <v>24048773.611111112</v>
      </c>
      <c r="H32" s="4">
        <v>28388158.087910049</v>
      </c>
      <c r="I32" s="4">
        <v>32727542.564708985</v>
      </c>
      <c r="J32" s="4">
        <v>38205505.195417188</v>
      </c>
      <c r="K32" s="4">
        <v>43683467.826125391</v>
      </c>
      <c r="L32" s="4">
        <v>49613427.787598461</v>
      </c>
      <c r="M32" s="4">
        <v>55543387.749071531</v>
      </c>
      <c r="N32" s="4">
        <v>83019439.460623011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336058223.33333331</v>
      </c>
      <c r="G34" s="4">
        <v>494087335.16666663</v>
      </c>
      <c r="H34" s="4">
        <v>578101890.92258167</v>
      </c>
      <c r="I34" s="4">
        <v>691317888.88849676</v>
      </c>
      <c r="J34" s="4">
        <v>861841249.30653214</v>
      </c>
      <c r="K34" s="4">
        <v>1043476207.7245677</v>
      </c>
      <c r="L34" s="4">
        <v>1166560862.9581771</v>
      </c>
      <c r="M34" s="4">
        <v>1289645518.1917865</v>
      </c>
      <c r="N34" s="4">
        <v>1723185173.2705321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20900129.777777776</v>
      </c>
      <c r="G35" s="4">
        <v>26125162.22222222</v>
      </c>
      <c r="H35" s="4">
        <v>29109492.191794809</v>
      </c>
      <c r="I35" s="4">
        <v>32093822.161367398</v>
      </c>
      <c r="J35" s="4">
        <v>35078152.130940005</v>
      </c>
      <c r="K35" s="4">
        <v>38062482.100512609</v>
      </c>
      <c r="L35" s="4">
        <v>42575214.679010436</v>
      </c>
      <c r="M35" s="4">
        <v>47087947.257508263</v>
      </c>
      <c r="N35" s="4">
        <v>63178256.098969549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173988.71428571429</v>
      </c>
      <c r="M36" s="4">
        <v>347977.42857142858</v>
      </c>
      <c r="N36" s="4">
        <v>2435842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17068.444444444445</v>
      </c>
      <c r="G37" s="4">
        <v>21335.555555555555</v>
      </c>
      <c r="H37" s="4">
        <v>23216.240428005658</v>
      </c>
      <c r="I37" s="4">
        <v>25096.925300455761</v>
      </c>
      <c r="J37" s="4">
        <v>26977.610172909273</v>
      </c>
      <c r="K37" s="4">
        <v>28858.295045362785</v>
      </c>
      <c r="L37" s="4">
        <v>30738.979917816298</v>
      </c>
      <c r="M37" s="4">
        <v>32619.66479026981</v>
      </c>
      <c r="N37" s="4">
        <v>34500.349662723318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46490896.666666664</v>
      </c>
      <c r="G39" s="4">
        <v>58113620.833333328</v>
      </c>
      <c r="H39" s="4">
        <v>63729290.904196613</v>
      </c>
      <c r="I39" s="4">
        <v>69344960.975059897</v>
      </c>
      <c r="J39" s="4">
        <v>102345475.91245411</v>
      </c>
      <c r="K39" s="4">
        <v>114649656.84984833</v>
      </c>
      <c r="L39" s="4">
        <v>127832707.85419928</v>
      </c>
      <c r="M39" s="4">
        <v>141015758.85855022</v>
      </c>
      <c r="N39" s="4">
        <v>184562714.06091326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2444000</v>
      </c>
      <c r="G45" s="4">
        <v>3055000</v>
      </c>
      <c r="H45" s="4">
        <v>3606247.2188798813</v>
      </c>
      <c r="I45" s="4">
        <v>10246227.567759763</v>
      </c>
      <c r="J45" s="4">
        <v>10340040.30725096</v>
      </c>
      <c r="K45" s="4">
        <v>9773853.0467421561</v>
      </c>
      <c r="L45" s="4">
        <v>9867665.7862333525</v>
      </c>
      <c r="M45" s="4">
        <v>9961478.5257245488</v>
      </c>
      <c r="N45" s="4">
        <v>10055291.265215745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x14ac:dyDescent="0.25">
      <c r="A47" s="2" t="str">
        <f t="shared" si="0"/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31470658.222222224</v>
      </c>
      <c r="G47" s="4">
        <v>37175822.777777776</v>
      </c>
      <c r="H47" s="4">
        <v>42880987.39057713</v>
      </c>
      <c r="I47" s="4">
        <v>55028215.003376484</v>
      </c>
      <c r="J47" s="4">
        <v>63251840.629989587</v>
      </c>
      <c r="K47" s="4">
        <v>69749610.25660269</v>
      </c>
      <c r="L47" s="4">
        <v>76711506.285116732</v>
      </c>
      <c r="M47" s="4">
        <v>83673402.313630775</v>
      </c>
      <c r="N47" s="4">
        <v>97466544.399196535</v>
      </c>
    </row>
    <row r="48" spans="1:14" x14ac:dyDescent="0.25">
      <c r="A48" s="2" t="str">
        <f t="shared" si="0"/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127248.22222222222</v>
      </c>
      <c r="G49" s="4">
        <v>159060.27777777778</v>
      </c>
      <c r="H49" s="4">
        <v>187761.27147599962</v>
      </c>
      <c r="I49" s="4">
        <v>216462.26517422145</v>
      </c>
      <c r="J49" s="4">
        <v>1366693.8947290624</v>
      </c>
      <c r="K49" s="4">
        <v>1402925.5242839034</v>
      </c>
      <c r="L49" s="4">
        <v>1523398.1671410464</v>
      </c>
      <c r="M49" s="4">
        <v>1643870.8099981893</v>
      </c>
      <c r="N49" s="4">
        <v>1686617.0000000002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118837749.77777776</v>
      </c>
      <c r="G50" s="4">
        <v>176679937.22222221</v>
      </c>
      <c r="H50" s="4">
        <v>208648546.48888886</v>
      </c>
      <c r="I50" s="4">
        <v>240617155.75555551</v>
      </c>
      <c r="J50" s="4">
        <v>272585765.02222216</v>
      </c>
      <c r="K50" s="4">
        <v>304554374.28888881</v>
      </c>
      <c r="L50" s="4">
        <v>338806455.64603168</v>
      </c>
      <c r="M50" s="4">
        <v>373058537.00317454</v>
      </c>
      <c r="N50" s="4">
        <v>479529139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29605.285714285714</v>
      </c>
      <c r="M51" s="4">
        <v>59210.571428571428</v>
      </c>
      <c r="N51" s="4">
        <v>414474</v>
      </c>
    </row>
    <row r="52" spans="1:14" x14ac:dyDescent="0.25">
      <c r="A52" s="1" t="str">
        <f t="shared" si="0"/>
        <v>Total</v>
      </c>
      <c r="B52" s="16" t="s">
        <v>9</v>
      </c>
      <c r="C52" s="17">
        <v>0</v>
      </c>
      <c r="D52" s="17">
        <v>0</v>
      </c>
      <c r="E52" s="17">
        <v>0</v>
      </c>
      <c r="F52" s="17">
        <f t="shared" ref="F52:N52" si="1">SUM(F3:F51)</f>
        <v>1851841669.4444444</v>
      </c>
      <c r="G52" s="17">
        <f t="shared" si="1"/>
        <v>2428157503.2755556</v>
      </c>
      <c r="H52" s="17">
        <f t="shared" si="1"/>
        <v>2847553711.0310645</v>
      </c>
      <c r="I52" s="17">
        <f t="shared" si="1"/>
        <v>3444940119.0765758</v>
      </c>
      <c r="J52" s="17">
        <f t="shared" si="1"/>
        <v>4091379748.1409335</v>
      </c>
      <c r="K52" s="17">
        <f t="shared" si="1"/>
        <v>4619597109.0025339</v>
      </c>
      <c r="L52" s="17">
        <f t="shared" si="1"/>
        <v>5122068293.3178415</v>
      </c>
      <c r="M52" s="17">
        <f t="shared" si="1"/>
        <v>5624539477.6331501</v>
      </c>
      <c r="N52" s="17">
        <f t="shared" si="1"/>
        <v>7247766028.7778625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3D40-E532-4A49-83B3-CB1002031A86}">
  <dimension ref="A1:N52"/>
  <sheetViews>
    <sheetView zoomScaleNormal="100" workbookViewId="0">
      <pane xSplit="2" ySplit="2" topLeftCell="E27" activePane="bottomRight" state="frozen"/>
      <selection activeCell="A11" sqref="A11:B11"/>
      <selection pane="topRight" activeCell="A11" sqref="A11:B11"/>
      <selection pane="bottomLeft" activeCell="A11" sqref="A11:B11"/>
      <selection pane="bottomRight" activeCell="F3" sqref="F3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90</v>
      </c>
    </row>
    <row r="2" spans="1:14" x14ac:dyDescent="0.25">
      <c r="A2" s="2"/>
      <c r="B2" s="3" t="s">
        <v>86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14829064.666666666</v>
      </c>
      <c r="G4" s="4">
        <v>18536330.833333332</v>
      </c>
      <c r="H4" s="4">
        <v>25421253.233333331</v>
      </c>
      <c r="I4" s="4">
        <v>34398133.693333328</v>
      </c>
      <c r="J4" s="4">
        <v>41667024.093333326</v>
      </c>
      <c r="K4" s="4">
        <v>48081918.493333325</v>
      </c>
      <c r="L4" s="4">
        <v>52848403.564761892</v>
      </c>
      <c r="M4" s="4">
        <v>57614888.636190459</v>
      </c>
      <c r="N4" s="4">
        <v>66730790.99999997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468345971.55555552</v>
      </c>
      <c r="G5" s="4">
        <v>625955357.44444442</v>
      </c>
      <c r="H5" s="4">
        <v>783564743.33333325</v>
      </c>
      <c r="I5" s="4">
        <v>802965649.23703694</v>
      </c>
      <c r="J5" s="4">
        <v>822366555.14074063</v>
      </c>
      <c r="K5" s="4">
        <v>841767461.04444432</v>
      </c>
      <c r="L5" s="4">
        <v>933835565.83015859</v>
      </c>
      <c r="M5" s="4">
        <v>1025903670.6158729</v>
      </c>
      <c r="N5" s="4">
        <v>1288953466.9999998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309458189.33333331</v>
      </c>
      <c r="G7" s="4">
        <v>486822736.66666663</v>
      </c>
      <c r="H7" s="4">
        <v>579660193.46666658</v>
      </c>
      <c r="I7" s="4">
        <v>742412698.63666654</v>
      </c>
      <c r="J7" s="4">
        <v>835254996.10333323</v>
      </c>
      <c r="K7" s="4">
        <v>928097293.56999993</v>
      </c>
      <c r="L7" s="4">
        <v>1043806129.4985714</v>
      </c>
      <c r="M7" s="4">
        <v>1159514965.4271429</v>
      </c>
      <c r="N7" s="4">
        <v>1619923703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15524473.777777778</v>
      </c>
      <c r="G8" s="4">
        <v>19405592.222222224</v>
      </c>
      <c r="H8" s="4">
        <v>29153497.355555557</v>
      </c>
      <c r="I8" s="4">
        <v>62097786.19888889</v>
      </c>
      <c r="J8" s="4">
        <v>71845691.332222223</v>
      </c>
      <c r="K8" s="4">
        <v>95628764.465555549</v>
      </c>
      <c r="L8" s="4">
        <v>113215805.67984127</v>
      </c>
      <c r="M8" s="4">
        <v>130802846.89412698</v>
      </c>
      <c r="N8" s="4">
        <v>246218577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1449654.6666666667</v>
      </c>
      <c r="G9" s="4">
        <v>4280874.9933333332</v>
      </c>
      <c r="H9" s="4">
        <v>5380358.5039999997</v>
      </c>
      <c r="I9" s="4">
        <v>5979842.0146666663</v>
      </c>
      <c r="J9" s="4">
        <v>6612658.8586666659</v>
      </c>
      <c r="K9" s="4">
        <v>7245475.7026666664</v>
      </c>
      <c r="L9" s="4">
        <v>8698672.3212380949</v>
      </c>
      <c r="M9" s="4">
        <v>10151868.939809524</v>
      </c>
      <c r="N9" s="4">
        <v>20344752.66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694539.5555555555</v>
      </c>
      <c r="G18" s="4">
        <v>868174.44444444438</v>
      </c>
      <c r="H18" s="4">
        <v>5076536.3111111103</v>
      </c>
      <c r="I18" s="4">
        <v>6284898.1777777765</v>
      </c>
      <c r="J18" s="4">
        <v>6826593.3777777767</v>
      </c>
      <c r="K18" s="4">
        <v>7368288.5777777759</v>
      </c>
      <c r="L18" s="4">
        <v>7909983.7777777761</v>
      </c>
      <c r="M18" s="4">
        <v>8017705.8888888881</v>
      </c>
      <c r="N18" s="4">
        <v>8125428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12444.5</v>
      </c>
      <c r="J25" s="4">
        <v>12444.5</v>
      </c>
      <c r="K25" s="4">
        <v>12444.5</v>
      </c>
      <c r="L25" s="4">
        <v>12444.5</v>
      </c>
      <c r="M25" s="4">
        <v>12444.5</v>
      </c>
      <c r="N25" s="4">
        <v>12444.5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75811664</v>
      </c>
      <c r="G29" s="4">
        <v>113717496</v>
      </c>
      <c r="H29" s="4">
        <v>136460995.19999999</v>
      </c>
      <c r="I29" s="4">
        <v>161704494.39999998</v>
      </c>
      <c r="J29" s="4">
        <v>202552469.46666664</v>
      </c>
      <c r="K29" s="4">
        <v>224679782.5333333</v>
      </c>
      <c r="L29" s="4">
        <v>252571255.96190473</v>
      </c>
      <c r="M29" s="4">
        <v>280462729.39047617</v>
      </c>
      <c r="N29" s="4">
        <v>390480628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4214.4444444444443</v>
      </c>
      <c r="G30" s="4">
        <v>5268.0555555555557</v>
      </c>
      <c r="H30" s="4">
        <v>6532.3888888888887</v>
      </c>
      <c r="I30" s="4">
        <v>457796.72222222219</v>
      </c>
      <c r="J30" s="4">
        <v>459061.0555555555</v>
      </c>
      <c r="K30" s="4">
        <v>460325.38888888882</v>
      </c>
      <c r="L30" s="4">
        <v>3062457.888888889</v>
      </c>
      <c r="M30" s="4">
        <v>5664590.388888889</v>
      </c>
      <c r="N30" s="4">
        <v>36429855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81632136.888888896</v>
      </c>
      <c r="G34" s="4">
        <v>132448205.11111112</v>
      </c>
      <c r="H34" s="4">
        <v>160740049.84444445</v>
      </c>
      <c r="I34" s="4">
        <v>207031894.5777778</v>
      </c>
      <c r="J34" s="4">
        <v>257487146.04444447</v>
      </c>
      <c r="K34" s="4">
        <v>300211499.51111114</v>
      </c>
      <c r="L34" s="4">
        <v>333268953.22539687</v>
      </c>
      <c r="M34" s="4">
        <v>366326406.9396826</v>
      </c>
      <c r="N34" s="4">
        <v>462804352.00000006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x14ac:dyDescent="0.25">
      <c r="A47" s="2" t="str">
        <f t="shared" si="0"/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</row>
    <row r="48" spans="1:14" x14ac:dyDescent="0.25">
      <c r="A48" s="2" t="str">
        <f t="shared" si="0"/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3269085.111111111</v>
      </c>
      <c r="G49" s="4">
        <v>4086356.388888889</v>
      </c>
      <c r="H49" s="4">
        <v>5067081.9222222222</v>
      </c>
      <c r="I49" s="4">
        <v>7314577.9355555549</v>
      </c>
      <c r="J49" s="4">
        <v>19062303.468888886</v>
      </c>
      <c r="K49" s="4">
        <v>20043029.002222218</v>
      </c>
      <c r="L49" s="4">
        <v>21862877.787936501</v>
      </c>
      <c r="M49" s="4">
        <v>23682726.573650785</v>
      </c>
      <c r="N49" s="4">
        <v>25477882.999999989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92105.333333333328</v>
      </c>
      <c r="G51" s="4">
        <v>115131.66666666666</v>
      </c>
      <c r="H51" s="4">
        <v>142763.26666666666</v>
      </c>
      <c r="I51" s="4">
        <v>170394.86666666667</v>
      </c>
      <c r="J51" s="4">
        <v>198026.46666666667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A52" s="1" t="str">
        <f t="shared" si="0"/>
        <v>Total</v>
      </c>
      <c r="B52" s="16" t="s">
        <v>9</v>
      </c>
      <c r="C52" s="17">
        <v>0</v>
      </c>
      <c r="D52" s="17">
        <v>0</v>
      </c>
      <c r="E52" s="17">
        <v>0</v>
      </c>
      <c r="F52" s="17">
        <f t="shared" ref="F52:N52" si="1">SUM(F3:F51)</f>
        <v>971111099.33333337</v>
      </c>
      <c r="G52" s="17">
        <f t="shared" si="1"/>
        <v>1406241523.8266668</v>
      </c>
      <c r="H52" s="17">
        <f t="shared" si="1"/>
        <v>1730674004.8262222</v>
      </c>
      <c r="I52" s="17">
        <f t="shared" si="1"/>
        <v>2030830610.960592</v>
      </c>
      <c r="J52" s="17">
        <f t="shared" si="1"/>
        <v>2264344969.9082961</v>
      </c>
      <c r="K52" s="17">
        <f t="shared" si="1"/>
        <v>2473596282.7893333</v>
      </c>
      <c r="L52" s="17">
        <f t="shared" si="1"/>
        <v>2771092550.0364757</v>
      </c>
      <c r="M52" s="17">
        <f t="shared" si="1"/>
        <v>3068154844.1947293</v>
      </c>
      <c r="N52" s="17">
        <f t="shared" si="1"/>
        <v>4165501881.1599998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12E22-981D-4FB9-9F07-E6C198C212F9}">
  <dimension ref="A1:N52"/>
  <sheetViews>
    <sheetView zoomScaleNormal="100" workbookViewId="0">
      <pane xSplit="2" ySplit="2" topLeftCell="C30" activePane="bottomRight" state="frozen"/>
      <selection activeCell="A11" sqref="A11:B11"/>
      <selection pane="topRight" activeCell="A11" sqref="A11:B11"/>
      <selection pane="bottomLeft" activeCell="A11" sqref="A11:B11"/>
      <selection pane="bottomRight" activeCell="F3" sqref="F3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89</v>
      </c>
    </row>
    <row r="2" spans="1:14" x14ac:dyDescent="0.25">
      <c r="A2" s="2"/>
      <c r="B2" s="3" t="s">
        <v>86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207777.77777777778</v>
      </c>
      <c r="G12" s="4">
        <v>259722.22222222222</v>
      </c>
      <c r="H12" s="4">
        <v>296700.41089333332</v>
      </c>
      <c r="I12" s="4">
        <v>333678.59956444445</v>
      </c>
      <c r="J12" s="4">
        <v>387391.18386222224</v>
      </c>
      <c r="K12" s="4">
        <v>441103.76816000004</v>
      </c>
      <c r="L12" s="4">
        <v>498652.96562190482</v>
      </c>
      <c r="M12" s="4">
        <v>556202.16308380966</v>
      </c>
      <c r="N12" s="4">
        <v>805688.76446666731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15907924.222222222</v>
      </c>
      <c r="G22" s="4">
        <v>19884905.277777776</v>
      </c>
      <c r="H22" s="4">
        <v>24239039.151640888</v>
      </c>
      <c r="I22" s="4">
        <v>2593173.0255040005</v>
      </c>
      <c r="J22" s="4">
        <v>5610863.4027523054</v>
      </c>
      <c r="K22" s="4">
        <v>8628553.7800006103</v>
      </c>
      <c r="L22" s="4">
        <v>11861793.469909508</v>
      </c>
      <c r="M22" s="4">
        <v>15095033.159818405</v>
      </c>
      <c r="N22" s="4">
        <v>45265355.658724569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313741748.8888889</v>
      </c>
      <c r="G34" s="4">
        <v>432177186.1111111</v>
      </c>
      <c r="H34" s="4">
        <v>510612622.91836965</v>
      </c>
      <c r="I34" s="4">
        <v>576457042.72562826</v>
      </c>
      <c r="J34" s="4">
        <v>652365011.73924208</v>
      </c>
      <c r="K34" s="4">
        <v>728272980.7528559</v>
      </c>
      <c r="L34" s="4">
        <v>809623804.69601357</v>
      </c>
      <c r="M34" s="4">
        <v>890974628.63917124</v>
      </c>
      <c r="N34" s="4">
        <v>1138911535.2042072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34582</v>
      </c>
      <c r="G38" s="4">
        <v>43227.5</v>
      </c>
      <c r="H38" s="4">
        <v>52609.148642897642</v>
      </c>
      <c r="I38" s="4">
        <v>61990.797285795285</v>
      </c>
      <c r="J38" s="4">
        <v>72365.39728579529</v>
      </c>
      <c r="K38" s="4">
        <v>82739.997285795296</v>
      </c>
      <c r="L38" s="4">
        <v>93855.640142938151</v>
      </c>
      <c r="M38" s="4">
        <v>104971.28300008101</v>
      </c>
      <c r="N38" s="4">
        <v>155619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600897.5555555555</v>
      </c>
      <c r="G39" s="4">
        <v>751121.94444444438</v>
      </c>
      <c r="H39" s="4">
        <v>886460.83995989326</v>
      </c>
      <c r="I39" s="4">
        <v>1021799.7354753421</v>
      </c>
      <c r="J39" s="4">
        <v>1174586.8473669169</v>
      </c>
      <c r="K39" s="4">
        <v>1327373.9592584916</v>
      </c>
      <c r="L39" s="4">
        <v>1490222.5448902952</v>
      </c>
      <c r="M39" s="4">
        <v>1653071.1305220989</v>
      </c>
      <c r="N39" s="4">
        <v>2279880.1988452496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61356809.333333336</v>
      </c>
      <c r="G45" s="4">
        <v>76696011.666666672</v>
      </c>
      <c r="H45" s="4">
        <v>86907112.156739354</v>
      </c>
      <c r="I45" s="4">
        <v>97118212.646812037</v>
      </c>
      <c r="J45" s="4">
        <v>112683878.09399483</v>
      </c>
      <c r="K45" s="4">
        <v>128249543.54117762</v>
      </c>
      <c r="L45" s="4">
        <v>143932968.24535045</v>
      </c>
      <c r="M45" s="4">
        <v>159616392.94952327</v>
      </c>
      <c r="N45" s="4">
        <v>219567945.85841954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x14ac:dyDescent="0.25">
      <c r="A47" s="2" t="str">
        <f t="shared" si="0"/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</row>
    <row r="48" spans="1:14" x14ac:dyDescent="0.25">
      <c r="A48" s="2" t="str">
        <f t="shared" si="0"/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A52" s="1" t="str">
        <f t="shared" si="0"/>
        <v>Total</v>
      </c>
      <c r="B52" s="16" t="s">
        <v>9</v>
      </c>
      <c r="C52" s="17">
        <v>0</v>
      </c>
      <c r="D52" s="17">
        <v>0</v>
      </c>
      <c r="E52" s="17">
        <v>0</v>
      </c>
      <c r="F52" s="17">
        <f t="shared" ref="F52:N52" si="1">SUM(F3:F51)</f>
        <v>391849739.77777779</v>
      </c>
      <c r="G52" s="17">
        <f t="shared" si="1"/>
        <v>529812174.72222221</v>
      </c>
      <c r="H52" s="17">
        <f t="shared" si="1"/>
        <v>622994544.62624598</v>
      </c>
      <c r="I52" s="17">
        <f t="shared" si="1"/>
        <v>677585897.53026986</v>
      </c>
      <c r="J52" s="17">
        <f t="shared" si="1"/>
        <v>772294096.66450417</v>
      </c>
      <c r="K52" s="17">
        <f t="shared" si="1"/>
        <v>867002295.79873836</v>
      </c>
      <c r="L52" s="17">
        <f t="shared" si="1"/>
        <v>967501297.56192863</v>
      </c>
      <c r="M52" s="17">
        <f t="shared" si="1"/>
        <v>1068000299.325119</v>
      </c>
      <c r="N52" s="17">
        <f t="shared" si="1"/>
        <v>1406986024.6846633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CBEC-967A-4905-AF68-CBC77A796FFD}">
  <dimension ref="A1:N52"/>
  <sheetViews>
    <sheetView zoomScaleNormal="100" workbookViewId="0">
      <pane xSplit="2" ySplit="2" topLeftCell="C21" activePane="bottomRight" state="frozen"/>
      <selection activeCell="A11" sqref="A11:B11"/>
      <selection pane="topRight" activeCell="A11" sqref="A11:B11"/>
      <selection pane="bottomLeft" activeCell="A11" sqref="A11:B11"/>
      <selection pane="bottomRight" activeCell="C58" sqref="C58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94</v>
      </c>
    </row>
    <row r="2" spans="1:14" x14ac:dyDescent="0.25">
      <c r="A2" s="2"/>
      <c r="B2" s="3" t="s">
        <v>86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303017123.55555558</v>
      </c>
      <c r="G5" s="4">
        <v>379525685.44444448</v>
      </c>
      <c r="H5" s="4">
        <v>455430822.51111114</v>
      </c>
      <c r="I5" s="4">
        <v>531335959.5777778</v>
      </c>
      <c r="J5" s="4">
        <v>607241096.64444447</v>
      </c>
      <c r="K5" s="4">
        <v>683146233.71111107</v>
      </c>
      <c r="L5" s="4">
        <v>762330309.13968253</v>
      </c>
      <c r="M5" s="4">
        <v>841514384.56825399</v>
      </c>
      <c r="N5" s="4">
        <v>1108577055.9999998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x14ac:dyDescent="0.25">
      <c r="A47" s="2" t="str">
        <f t="shared" si="0"/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</row>
    <row r="48" spans="1:14" x14ac:dyDescent="0.25">
      <c r="A48" s="2" t="str">
        <f t="shared" si="0"/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A52" s="1" t="str">
        <f t="shared" si="0"/>
        <v>Total</v>
      </c>
      <c r="B52" s="16" t="s">
        <v>9</v>
      </c>
      <c r="C52" s="17">
        <v>0</v>
      </c>
      <c r="D52" s="17">
        <v>0</v>
      </c>
      <c r="E52" s="17">
        <v>0</v>
      </c>
      <c r="F52" s="17">
        <f>SUM(F3:F51)</f>
        <v>303017123.55555558</v>
      </c>
      <c r="G52" s="17">
        <f t="shared" ref="G52:N52" si="1">SUM(G3:G51)</f>
        <v>379525685.44444448</v>
      </c>
      <c r="H52" s="17">
        <f t="shared" si="1"/>
        <v>455430822.51111114</v>
      </c>
      <c r="I52" s="17">
        <f t="shared" si="1"/>
        <v>531335959.5777778</v>
      </c>
      <c r="J52" s="17">
        <f t="shared" si="1"/>
        <v>607241096.64444447</v>
      </c>
      <c r="K52" s="17">
        <f t="shared" si="1"/>
        <v>683146233.71111107</v>
      </c>
      <c r="L52" s="17">
        <f t="shared" si="1"/>
        <v>762330309.13968253</v>
      </c>
      <c r="M52" s="17">
        <f t="shared" si="1"/>
        <v>841514384.56825399</v>
      </c>
      <c r="N52" s="17">
        <f t="shared" si="1"/>
        <v>1108577055.9999998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5"/>
  <sheetViews>
    <sheetView topLeftCell="B1" zoomScaleNormal="100" workbookViewId="0">
      <selection activeCell="B1" sqref="B1"/>
    </sheetView>
  </sheetViews>
  <sheetFormatPr defaultRowHeight="15" x14ac:dyDescent="0.25"/>
  <cols>
    <col min="1" max="1" width="7.140625" bestFit="1" customWidth="1"/>
    <col min="2" max="2" width="62.5703125" bestFit="1" customWidth="1"/>
    <col min="3" max="3" width="7.42578125" bestFit="1" customWidth="1"/>
    <col min="4" max="7" width="15.42578125" bestFit="1" customWidth="1"/>
    <col min="8" max="14" width="16.42578125" bestFit="1" customWidth="1"/>
  </cols>
  <sheetData>
    <row r="1" spans="1:16" x14ac:dyDescent="0.25">
      <c r="A1" s="2"/>
      <c r="B1" s="5" t="s">
        <v>72</v>
      </c>
    </row>
    <row r="2" spans="1:16" x14ac:dyDescent="0.25">
      <c r="A2" s="2"/>
      <c r="B2" s="3"/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6" x14ac:dyDescent="0.25">
      <c r="A3" s="2" t="str">
        <f>LEFT(B3,5)</f>
        <v>Emend</v>
      </c>
      <c r="B3" s="3" t="s">
        <v>75</v>
      </c>
      <c r="C3" s="4">
        <v>0</v>
      </c>
      <c r="D3" s="4">
        <v>0</v>
      </c>
      <c r="E3" s="4">
        <v>0</v>
      </c>
      <c r="F3" s="4">
        <v>5466327724</v>
      </c>
      <c r="G3" s="4">
        <v>6832909655</v>
      </c>
      <c r="H3" s="4">
        <v>8472807972.1999998</v>
      </c>
      <c r="I3" s="4">
        <v>10112706289.4</v>
      </c>
      <c r="J3" s="4">
        <v>11752604606.6</v>
      </c>
      <c r="K3" s="4">
        <v>16992502923.799999</v>
      </c>
      <c r="L3" s="4">
        <v>18749536835.085712</v>
      </c>
      <c r="M3" s="4">
        <v>20506570746.371426</v>
      </c>
      <c r="N3" s="4">
        <v>24598474757.999996</v>
      </c>
    </row>
    <row r="4" spans="1:16" x14ac:dyDescent="0.25">
      <c r="A4" s="2" t="str">
        <f t="shared" ref="A4" si="0">LEFT(B4,5)</f>
        <v>Emend</v>
      </c>
      <c r="B4" s="3" t="s">
        <v>52</v>
      </c>
      <c r="C4" s="4">
        <v>0</v>
      </c>
      <c r="D4" s="4">
        <v>0</v>
      </c>
      <c r="E4" s="4">
        <v>0</v>
      </c>
      <c r="F4" s="4">
        <v>3173337775.3333335</v>
      </c>
      <c r="G4" s="4">
        <v>1984586330.8333335</v>
      </c>
      <c r="H4" s="4">
        <v>2460887050.2333336</v>
      </c>
      <c r="I4" s="4">
        <v>4864418325.9666672</v>
      </c>
      <c r="J4" s="4">
        <v>5653242919.3666668</v>
      </c>
      <c r="K4" s="4">
        <v>6442067512.7666674</v>
      </c>
      <c r="L4" s="4">
        <v>7262501130.9095249</v>
      </c>
      <c r="M4" s="4">
        <v>8082934749.0523825</v>
      </c>
      <c r="N4" s="4">
        <v>11486070654</v>
      </c>
    </row>
    <row r="5" spans="1:16" x14ac:dyDescent="0.25">
      <c r="A5" s="2"/>
      <c r="B5" s="16" t="s">
        <v>9</v>
      </c>
      <c r="C5" s="17" t="s">
        <v>70</v>
      </c>
      <c r="D5" s="17" t="s">
        <v>70</v>
      </c>
      <c r="E5" s="17" t="s">
        <v>70</v>
      </c>
      <c r="F5" s="17">
        <f>F3+F4</f>
        <v>8639665499.333334</v>
      </c>
      <c r="G5" s="17">
        <f t="shared" ref="G5:N5" si="1">G3+G4</f>
        <v>8817495985.833334</v>
      </c>
      <c r="H5" s="17">
        <f t="shared" si="1"/>
        <v>10933695022.433334</v>
      </c>
      <c r="I5" s="17">
        <f t="shared" si="1"/>
        <v>14977124615.366667</v>
      </c>
      <c r="J5" s="17">
        <f t="shared" si="1"/>
        <v>17405847525.966667</v>
      </c>
      <c r="K5" s="17">
        <f t="shared" si="1"/>
        <v>23434570436.566666</v>
      </c>
      <c r="L5" s="17">
        <f t="shared" si="1"/>
        <v>26012037965.995239</v>
      </c>
      <c r="M5" s="17">
        <f t="shared" si="1"/>
        <v>28589505495.423809</v>
      </c>
      <c r="N5" s="17">
        <f t="shared" si="1"/>
        <v>36084545412</v>
      </c>
    </row>
    <row r="8" spans="1:16" x14ac:dyDescent="0.25">
      <c r="I8" s="12"/>
      <c r="J8" s="12"/>
      <c r="K8" s="12"/>
      <c r="L8" s="12"/>
      <c r="M8" s="12"/>
      <c r="N8" s="12"/>
      <c r="O8" s="12"/>
      <c r="P8" s="12"/>
    </row>
    <row r="9" spans="1:16" x14ac:dyDescent="0.25">
      <c r="I9" s="12"/>
      <c r="J9" s="12"/>
      <c r="K9" s="12"/>
      <c r="L9" s="12"/>
      <c r="M9" s="12"/>
      <c r="N9" s="12"/>
      <c r="O9" s="12"/>
      <c r="P9" s="12"/>
    </row>
    <row r="10" spans="1:16" x14ac:dyDescent="0.25"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6" x14ac:dyDescent="0.25"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6" x14ac:dyDescent="0.25"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6" x14ac:dyDescent="0.25"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6" x14ac:dyDescent="0.25"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"/>
  <sheetViews>
    <sheetView zoomScaleNormal="100" workbookViewId="0">
      <selection activeCell="C17" sqref="C17"/>
    </sheetView>
  </sheetViews>
  <sheetFormatPr defaultRowHeight="15" x14ac:dyDescent="0.25"/>
  <cols>
    <col min="1" max="1" width="10.140625" customWidth="1"/>
    <col min="2" max="2" width="78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71</v>
      </c>
    </row>
    <row r="2" spans="1:14" x14ac:dyDescent="0.25">
      <c r="A2" s="2"/>
      <c r="B2" s="3" t="s">
        <v>67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LEFT(B3,7)</f>
        <v>Emendas</v>
      </c>
      <c r="B3" s="3" t="s">
        <v>0</v>
      </c>
      <c r="C3" s="4">
        <v>0</v>
      </c>
      <c r="D3" s="4">
        <v>0</v>
      </c>
      <c r="E3" s="4">
        <v>0</v>
      </c>
      <c r="F3" s="4">
        <v>2555555555.5555553</v>
      </c>
      <c r="G3" s="4">
        <v>2794444444.4444442</v>
      </c>
      <c r="H3" s="4">
        <v>3034444444.4444442</v>
      </c>
      <c r="I3" s="4">
        <v>3145444444.4444442</v>
      </c>
      <c r="J3" s="4">
        <v>3424177777.7777777</v>
      </c>
      <c r="K3" s="4">
        <v>3956811111.1111112</v>
      </c>
      <c r="L3" s="4">
        <v>4632018253.9682541</v>
      </c>
      <c r="M3" s="4">
        <v>5307225396.8253965</v>
      </c>
      <c r="N3" s="4">
        <v>9452900000</v>
      </c>
    </row>
    <row r="4" spans="1:14" x14ac:dyDescent="0.25">
      <c r="A4" s="2" t="str">
        <f t="shared" ref="A4" si="0">LEFT(B4,5)</f>
        <v>Total</v>
      </c>
      <c r="B4" s="16" t="s">
        <v>9</v>
      </c>
      <c r="C4" s="17" t="s">
        <v>70</v>
      </c>
      <c r="D4" s="17" t="s">
        <v>70</v>
      </c>
      <c r="E4" s="17" t="s">
        <v>70</v>
      </c>
      <c r="F4" s="17">
        <f>F3</f>
        <v>2555555555.5555553</v>
      </c>
      <c r="G4" s="17">
        <f t="shared" ref="G4:N4" si="1">G3</f>
        <v>2794444444.4444442</v>
      </c>
      <c r="H4" s="17">
        <f t="shared" si="1"/>
        <v>3034444444.4444442</v>
      </c>
      <c r="I4" s="17">
        <f t="shared" si="1"/>
        <v>3145444444.4444442</v>
      </c>
      <c r="J4" s="17">
        <f t="shared" si="1"/>
        <v>3424177777.7777777</v>
      </c>
      <c r="K4" s="17">
        <f t="shared" si="1"/>
        <v>3956811111.1111112</v>
      </c>
      <c r="L4" s="17">
        <f t="shared" si="1"/>
        <v>4632018253.9682541</v>
      </c>
      <c r="M4" s="17">
        <f t="shared" si="1"/>
        <v>5307225396.8253965</v>
      </c>
      <c r="N4" s="17">
        <f t="shared" si="1"/>
        <v>9452900000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2"/>
  <sheetViews>
    <sheetView topLeftCell="A23" zoomScaleNormal="100" workbookViewId="0">
      <selection activeCell="G63" sqref="G62:G63"/>
    </sheetView>
  </sheetViews>
  <sheetFormatPr defaultRowHeight="15" x14ac:dyDescent="0.25"/>
  <cols>
    <col min="1" max="1" width="6" bestFit="1" customWidth="1"/>
    <col min="2" max="2" width="62.140625" bestFit="1" customWidth="1"/>
    <col min="3" max="3" width="11" bestFit="1" customWidth="1"/>
    <col min="4" max="5" width="13.85546875" bestFit="1" customWidth="1"/>
    <col min="6" max="14" width="14.85546875" bestFit="1" customWidth="1"/>
  </cols>
  <sheetData>
    <row r="1" spans="1:14" x14ac:dyDescent="0.25">
      <c r="A1" s="2"/>
      <c r="B1" s="5" t="s">
        <v>73</v>
      </c>
    </row>
    <row r="2" spans="1:14" x14ac:dyDescent="0.25">
      <c r="A2" s="2"/>
      <c r="B2" s="3" t="s">
        <v>67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41770826</v>
      </c>
      <c r="G3" s="4">
        <v>52213532.5</v>
      </c>
      <c r="H3" s="4">
        <v>64115431.285714284</v>
      </c>
      <c r="I3" s="4">
        <v>76017330.071428567</v>
      </c>
      <c r="J3" s="4">
        <v>87919228.857142851</v>
      </c>
      <c r="K3" s="4">
        <v>99821127.642857134</v>
      </c>
      <c r="L3" s="4">
        <v>112678137.09523809</v>
      </c>
      <c r="M3" s="4">
        <v>125535146.54761904</v>
      </c>
      <c r="N3" s="4">
        <v>138392156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101826698.33333333</v>
      </c>
      <c r="G4" s="4">
        <v>127283372.91666666</v>
      </c>
      <c r="H4" s="4">
        <v>166497818.07142857</v>
      </c>
      <c r="I4" s="4">
        <v>195885284.22619048</v>
      </c>
      <c r="J4" s="4">
        <v>236079912.98095238</v>
      </c>
      <c r="K4" s="4">
        <v>272574541.73571432</v>
      </c>
      <c r="L4" s="4">
        <v>320369170.49047619</v>
      </c>
      <c r="M4" s="4">
        <v>360363799.24523807</v>
      </c>
      <c r="N4" s="4">
        <v>390431448.99999994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32135073.333333332</v>
      </c>
      <c r="G5" s="4">
        <v>40168841.666666664</v>
      </c>
      <c r="H5" s="4">
        <v>49332804</v>
      </c>
      <c r="I5" s="4">
        <v>58496766.333333328</v>
      </c>
      <c r="J5" s="4">
        <v>66395149.266666658</v>
      </c>
      <c r="K5" s="4">
        <v>75402975.199999988</v>
      </c>
      <c r="L5" s="4">
        <v>84338771.466666654</v>
      </c>
      <c r="M5" s="4">
        <v>93274567.733333319</v>
      </c>
      <c r="N5" s="4">
        <v>102210363.99999999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214898024.33333334</v>
      </c>
      <c r="G6" s="4">
        <v>268622530.41666669</v>
      </c>
      <c r="H6" s="4">
        <v>336311574.0714286</v>
      </c>
      <c r="I6" s="4">
        <v>404000617.72619051</v>
      </c>
      <c r="J6" s="4">
        <v>471689661.38095242</v>
      </c>
      <c r="K6" s="4">
        <v>539378705.03571439</v>
      </c>
      <c r="L6" s="4">
        <v>607067748.6904763</v>
      </c>
      <c r="M6" s="4">
        <v>674756792.34523821</v>
      </c>
      <c r="N6" s="4">
        <v>742445836.00000012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4606043884.333333</v>
      </c>
      <c r="G7" s="4">
        <v>6257554855.416666</v>
      </c>
      <c r="H7" s="4">
        <v>7371502237.499999</v>
      </c>
      <c r="I7" s="4">
        <v>8485449619.5833321</v>
      </c>
      <c r="J7" s="4">
        <v>10099397001.666666</v>
      </c>
      <c r="K7" s="4">
        <v>11713344383.75</v>
      </c>
      <c r="L7" s="4">
        <v>12540523272.166666</v>
      </c>
      <c r="M7" s="4">
        <v>13317702160.583332</v>
      </c>
      <c r="N7" s="4">
        <v>14094881052.999998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8963854.333333334</v>
      </c>
      <c r="G8" s="4">
        <v>11204817.916666668</v>
      </c>
      <c r="H8" s="4">
        <v>13679852.928571429</v>
      </c>
      <c r="I8" s="4">
        <v>16398712.340476191</v>
      </c>
      <c r="J8" s="4">
        <v>18873747.352380954</v>
      </c>
      <c r="K8" s="4">
        <v>21348782.364285715</v>
      </c>
      <c r="L8" s="4">
        <v>23845484.042857144</v>
      </c>
      <c r="M8" s="4">
        <v>26222185.721428573</v>
      </c>
      <c r="N8" s="4">
        <v>28595063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946169757.33333337</v>
      </c>
      <c r="G9" s="4">
        <v>1182712196.6666667</v>
      </c>
      <c r="H9" s="4">
        <v>1462321778.4285715</v>
      </c>
      <c r="I9" s="4">
        <v>1681559213.6404762</v>
      </c>
      <c r="J9" s="4">
        <v>1994675223.4023809</v>
      </c>
      <c r="K9" s="4">
        <v>2307791233.1642857</v>
      </c>
      <c r="L9" s="4">
        <v>2561863629.2595239</v>
      </c>
      <c r="M9" s="4">
        <v>2815936025.3547621</v>
      </c>
      <c r="N9" s="4">
        <v>3070008421.4500003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379193.33333333331</v>
      </c>
      <c r="G10" s="4">
        <v>473991.66666666663</v>
      </c>
      <c r="H10" s="4">
        <v>621245.85714285704</v>
      </c>
      <c r="I10" s="4">
        <v>768500.04761904757</v>
      </c>
      <c r="J10" s="4">
        <v>915754.23809523811</v>
      </c>
      <c r="K10" s="4">
        <v>1063008.4285714286</v>
      </c>
      <c r="L10" s="4">
        <v>1218595.9523809524</v>
      </c>
      <c r="M10" s="4">
        <v>1374183.4761904762</v>
      </c>
      <c r="N10" s="4">
        <v>1529771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153461.25</v>
      </c>
      <c r="L11" s="4">
        <v>170512.5</v>
      </c>
      <c r="M11" s="4">
        <v>187563.75</v>
      </c>
      <c r="N11" s="4">
        <v>204615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36367163</v>
      </c>
      <c r="G12" s="4">
        <v>45458953.75</v>
      </c>
      <c r="H12" s="4">
        <v>55698473.5</v>
      </c>
      <c r="I12" s="4">
        <v>65937993.25</v>
      </c>
      <c r="J12" s="4">
        <v>76177513</v>
      </c>
      <c r="K12" s="4">
        <v>86417032.75</v>
      </c>
      <c r="L12" s="4">
        <v>101896365.5</v>
      </c>
      <c r="M12" s="4">
        <v>117375698.25</v>
      </c>
      <c r="N12" s="4">
        <v>132855031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4910646.333333333</v>
      </c>
      <c r="G13" s="4">
        <v>6138307.916666666</v>
      </c>
      <c r="H13" s="4">
        <v>8175460.4999999991</v>
      </c>
      <c r="I13" s="4">
        <v>10212613.083333332</v>
      </c>
      <c r="J13" s="4">
        <v>12249765.666666666</v>
      </c>
      <c r="K13" s="4">
        <v>14286918.25</v>
      </c>
      <c r="L13" s="4">
        <v>16324070.833333334</v>
      </c>
      <c r="M13" s="4">
        <v>18361223.416666668</v>
      </c>
      <c r="N13" s="4">
        <v>20398376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3327105</v>
      </c>
      <c r="G14" s="4">
        <v>4158881.25</v>
      </c>
      <c r="H14" s="4">
        <v>4990657.5</v>
      </c>
      <c r="I14" s="4">
        <v>5822433.75</v>
      </c>
      <c r="J14" s="4">
        <v>6654210</v>
      </c>
      <c r="K14" s="4">
        <v>7485986.25</v>
      </c>
      <c r="L14" s="4">
        <v>8317762.5</v>
      </c>
      <c r="M14" s="4">
        <v>9149538.75</v>
      </c>
      <c r="N14" s="4">
        <v>9981315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6790974.333333333</v>
      </c>
      <c r="G15" s="4">
        <v>8488717.916666666</v>
      </c>
      <c r="H15" s="4">
        <v>10186461.5</v>
      </c>
      <c r="I15" s="4">
        <v>11884205.083333334</v>
      </c>
      <c r="J15" s="4">
        <v>13581948.666666668</v>
      </c>
      <c r="K15" s="4">
        <v>15279692.250000002</v>
      </c>
      <c r="L15" s="4">
        <v>16977435.833333336</v>
      </c>
      <c r="M15" s="4">
        <v>18675179.416666668</v>
      </c>
      <c r="N15" s="4">
        <v>20372923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20824307.666666668</v>
      </c>
      <c r="G16" s="4">
        <v>26030384.583333336</v>
      </c>
      <c r="H16" s="4">
        <v>49667703.5</v>
      </c>
      <c r="I16" s="4">
        <v>55305022.416666672</v>
      </c>
      <c r="J16" s="4">
        <v>60942341.333333336</v>
      </c>
      <c r="K16" s="4">
        <v>66579660.25</v>
      </c>
      <c r="L16" s="4">
        <v>77255136.5</v>
      </c>
      <c r="M16" s="4">
        <v>87930612.75</v>
      </c>
      <c r="N16" s="4">
        <v>98606089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249599069.66666666</v>
      </c>
      <c r="G17" s="4">
        <v>311998837.08333331</v>
      </c>
      <c r="H17" s="4">
        <v>380251381.07142854</v>
      </c>
      <c r="I17" s="4">
        <v>448503925.05952376</v>
      </c>
      <c r="J17" s="4">
        <v>516756469.04761899</v>
      </c>
      <c r="K17" s="4">
        <v>585009013.03571427</v>
      </c>
      <c r="L17" s="4">
        <v>684180211.35714293</v>
      </c>
      <c r="M17" s="4">
        <v>783351409.67857146</v>
      </c>
      <c r="N17" s="4">
        <v>882522608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54669876880.666664</v>
      </c>
      <c r="G18" s="4">
        <v>68337346100.833328</v>
      </c>
      <c r="H18" s="4">
        <v>85084705445.428558</v>
      </c>
      <c r="I18" s="4">
        <v>98832064790.023804</v>
      </c>
      <c r="J18" s="4">
        <v>112541424134.61905</v>
      </c>
      <c r="K18" s="4">
        <v>126250783479.21429</v>
      </c>
      <c r="L18" s="4">
        <v>140344748100.14285</v>
      </c>
      <c r="M18" s="4">
        <v>154438712721.07141</v>
      </c>
      <c r="N18" s="4">
        <v>165532677341.99997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8157473.666666667</v>
      </c>
      <c r="G19" s="4">
        <v>10196842.083333334</v>
      </c>
      <c r="H19" s="4">
        <v>12382563.071428573</v>
      </c>
      <c r="I19" s="4">
        <v>14568284.059523812</v>
      </c>
      <c r="J19" s="4">
        <v>16754005.04761905</v>
      </c>
      <c r="K19" s="4">
        <v>18939726.035714287</v>
      </c>
      <c r="L19" s="4">
        <v>21199165.357142858</v>
      </c>
      <c r="M19" s="4">
        <v>23458604.678571429</v>
      </c>
      <c r="N19" s="4">
        <v>25718044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3212299.3333333335</v>
      </c>
      <c r="G20" s="4">
        <v>4015374.166666667</v>
      </c>
      <c r="H20" s="4">
        <v>4818449</v>
      </c>
      <c r="I20" s="4">
        <v>5621523.833333333</v>
      </c>
      <c r="J20" s="4">
        <v>6424598.666666666</v>
      </c>
      <c r="K20" s="4">
        <v>7227673.4999999991</v>
      </c>
      <c r="L20" s="4">
        <v>8030748.333333333</v>
      </c>
      <c r="M20" s="4">
        <v>8833823.166666666</v>
      </c>
      <c r="N20" s="4">
        <v>9636898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12216961</v>
      </c>
      <c r="G21" s="4">
        <v>15271201.25</v>
      </c>
      <c r="H21" s="4">
        <v>18325441.5</v>
      </c>
      <c r="I21" s="4">
        <v>21379681.75</v>
      </c>
      <c r="J21" s="4">
        <v>24433922</v>
      </c>
      <c r="K21" s="4">
        <v>27488162.25</v>
      </c>
      <c r="L21" s="4">
        <v>30542402.5</v>
      </c>
      <c r="M21" s="4">
        <v>33596642.75</v>
      </c>
      <c r="N21" s="4">
        <v>36650883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25086088</v>
      </c>
      <c r="G22" s="4">
        <v>31357610</v>
      </c>
      <c r="H22" s="4">
        <v>37657846.285714284</v>
      </c>
      <c r="I22" s="4">
        <v>43958082.571428567</v>
      </c>
      <c r="J22" s="4">
        <v>50258318.857142851</v>
      </c>
      <c r="K22" s="4">
        <v>56558555.142857134</v>
      </c>
      <c r="L22" s="4">
        <v>61358791.428571418</v>
      </c>
      <c r="M22" s="4">
        <v>66159027.714285702</v>
      </c>
      <c r="N22" s="4">
        <v>70959263.999999985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4961939</v>
      </c>
      <c r="G23" s="4">
        <v>6202423.75</v>
      </c>
      <c r="H23" s="4">
        <v>7442908.5</v>
      </c>
      <c r="I23" s="4">
        <v>8683393.25</v>
      </c>
      <c r="J23" s="4">
        <v>9923878</v>
      </c>
      <c r="K23" s="4">
        <v>11164362.75</v>
      </c>
      <c r="L23" s="4">
        <v>12584949.166666666</v>
      </c>
      <c r="M23" s="4">
        <v>14005535.583333332</v>
      </c>
      <c r="N23" s="4">
        <v>15426121.999999998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29948738</v>
      </c>
      <c r="G24" s="4">
        <v>37435922.5</v>
      </c>
      <c r="H24" s="4">
        <v>44923107</v>
      </c>
      <c r="I24" s="4">
        <v>52410291.5</v>
      </c>
      <c r="J24" s="4">
        <v>59897476</v>
      </c>
      <c r="K24" s="4">
        <v>67384660.5</v>
      </c>
      <c r="L24" s="4">
        <v>73371845</v>
      </c>
      <c r="M24" s="4">
        <v>79359029.5</v>
      </c>
      <c r="N24" s="4">
        <v>85346214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6350198.333333333</v>
      </c>
      <c r="G25" s="4">
        <v>7937747.916666666</v>
      </c>
      <c r="H25" s="4">
        <v>9532688.5</v>
      </c>
      <c r="I25" s="4">
        <v>11127629.083333334</v>
      </c>
      <c r="J25" s="4">
        <v>13990504.666666668</v>
      </c>
      <c r="K25" s="4">
        <v>15743937.250000002</v>
      </c>
      <c r="L25" s="4">
        <v>17543576.833333336</v>
      </c>
      <c r="M25" s="4">
        <v>19343216.416666668</v>
      </c>
      <c r="N25" s="4">
        <v>21142856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7177492.666666667</v>
      </c>
      <c r="G26" s="4">
        <v>8971865.833333334</v>
      </c>
      <c r="H26" s="4">
        <v>10766239</v>
      </c>
      <c r="I26" s="4">
        <v>12560612.166666666</v>
      </c>
      <c r="J26" s="4">
        <v>14354985.333333332</v>
      </c>
      <c r="K26" s="4">
        <v>16149358.499999998</v>
      </c>
      <c r="L26" s="4">
        <v>17943731.666666664</v>
      </c>
      <c r="M26" s="4">
        <v>19738104.833333332</v>
      </c>
      <c r="N26" s="4">
        <v>21532478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14150191</v>
      </c>
      <c r="G27" s="4">
        <v>17687738.75</v>
      </c>
      <c r="H27" s="4">
        <v>21275419.5</v>
      </c>
      <c r="I27" s="4">
        <v>24863100.25</v>
      </c>
      <c r="J27" s="4">
        <v>28480389.800000001</v>
      </c>
      <c r="K27" s="4">
        <v>32097679.350000001</v>
      </c>
      <c r="L27" s="4">
        <v>36347621.233333334</v>
      </c>
      <c r="M27" s="4">
        <v>40597563.116666667</v>
      </c>
      <c r="N27" s="4">
        <v>44847505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1816944.3333333333</v>
      </c>
      <c r="G28" s="4">
        <v>2271180.4166666665</v>
      </c>
      <c r="H28" s="4">
        <v>2725416.5</v>
      </c>
      <c r="I28" s="4">
        <v>3179652.5833333335</v>
      </c>
      <c r="J28" s="4">
        <v>3633888.666666667</v>
      </c>
      <c r="K28" s="4">
        <v>4088124.7500000005</v>
      </c>
      <c r="L28" s="4">
        <v>4542360.833333334</v>
      </c>
      <c r="M28" s="4">
        <v>4996596.916666667</v>
      </c>
      <c r="N28" s="4">
        <v>5450833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31097585.666666668</v>
      </c>
      <c r="G29" s="4">
        <v>38871982.083333336</v>
      </c>
      <c r="H29" s="4">
        <v>47731175.5</v>
      </c>
      <c r="I29" s="4">
        <v>56590368.916666672</v>
      </c>
      <c r="J29" s="4">
        <v>65449562.333333343</v>
      </c>
      <c r="K29" s="4">
        <v>74308755.750000015</v>
      </c>
      <c r="L29" s="4">
        <v>84015360.833333343</v>
      </c>
      <c r="M29" s="4">
        <v>93721965.916666672</v>
      </c>
      <c r="N29" s="4">
        <v>103428571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145362029.66666666</v>
      </c>
      <c r="G30" s="4">
        <v>181702537.08333331</v>
      </c>
      <c r="H30" s="4">
        <v>223865683.64285713</v>
      </c>
      <c r="I30" s="4">
        <v>272094079.31238091</v>
      </c>
      <c r="J30" s="4">
        <v>319257225.87190473</v>
      </c>
      <c r="K30" s="4">
        <v>361420372.43142855</v>
      </c>
      <c r="L30" s="4">
        <v>405934936.54761904</v>
      </c>
      <c r="M30" s="4">
        <v>443514749.77380955</v>
      </c>
      <c r="N30" s="4">
        <v>490094563.00000006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808216170.33333337</v>
      </c>
      <c r="G31" s="4">
        <v>1010270212.9166667</v>
      </c>
      <c r="H31" s="4">
        <v>1137076124.6428573</v>
      </c>
      <c r="I31" s="4">
        <v>1263882036.3690479</v>
      </c>
      <c r="J31" s="4">
        <v>1384513704.2952385</v>
      </c>
      <c r="K31" s="4">
        <v>1505145372.2214289</v>
      </c>
      <c r="L31" s="4">
        <v>1653623372.4809527</v>
      </c>
      <c r="M31" s="4">
        <v>1802101372.7404766</v>
      </c>
      <c r="N31" s="4">
        <v>1950579373.0000005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220744418</v>
      </c>
      <c r="G32" s="4">
        <v>275930522.5</v>
      </c>
      <c r="H32" s="4">
        <v>329429180.4285714</v>
      </c>
      <c r="I32" s="4">
        <v>382927838.35714281</v>
      </c>
      <c r="J32" s="4">
        <v>436426496.28571421</v>
      </c>
      <c r="K32" s="4">
        <v>489925154.21428561</v>
      </c>
      <c r="L32" s="4">
        <v>548389459.14285707</v>
      </c>
      <c r="M32" s="4">
        <v>606853764.07142854</v>
      </c>
      <c r="N32" s="4">
        <v>665318069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730285.33333333337</v>
      </c>
      <c r="G33" s="4">
        <v>912856.66666666674</v>
      </c>
      <c r="H33" s="4">
        <v>1144337.2857142859</v>
      </c>
      <c r="I33" s="4">
        <v>1375817.9047619049</v>
      </c>
      <c r="J33" s="4">
        <v>1607298.5238095238</v>
      </c>
      <c r="K33" s="4">
        <v>2038779.1428571427</v>
      </c>
      <c r="L33" s="4">
        <v>2336867.0952380951</v>
      </c>
      <c r="M33" s="4">
        <v>2534955.0476190476</v>
      </c>
      <c r="N33" s="4">
        <v>2733043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2973657750</v>
      </c>
      <c r="G34" s="4">
        <v>3371709325.5</v>
      </c>
      <c r="H34" s="4">
        <v>4098903412</v>
      </c>
      <c r="I34" s="4">
        <v>4476097498.5</v>
      </c>
      <c r="J34" s="4">
        <v>5353291585</v>
      </c>
      <c r="K34" s="4">
        <v>6012485671.5</v>
      </c>
      <c r="L34" s="4">
        <v>6921122858.333333</v>
      </c>
      <c r="M34" s="4">
        <v>7839760045.166666</v>
      </c>
      <c r="N34" s="4">
        <v>8698397232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31132272.666666668</v>
      </c>
      <c r="G35" s="4">
        <v>38915340.833333336</v>
      </c>
      <c r="H35" s="4">
        <v>46726107.428571433</v>
      </c>
      <c r="I35" s="4">
        <v>54536874.02380953</v>
      </c>
      <c r="J35" s="4">
        <v>62380328.019047625</v>
      </c>
      <c r="K35" s="4">
        <v>70223782.014285713</v>
      </c>
      <c r="L35" s="4">
        <v>79887171.009523809</v>
      </c>
      <c r="M35" s="4">
        <v>89550560.004761904</v>
      </c>
      <c r="N35" s="4">
        <v>99213949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1737095.3333333333</v>
      </c>
      <c r="G36" s="4">
        <v>2171369.1666666665</v>
      </c>
      <c r="H36" s="4">
        <v>2605643</v>
      </c>
      <c r="I36" s="4">
        <v>3039916.8333333335</v>
      </c>
      <c r="J36" s="4">
        <v>3474190.666666667</v>
      </c>
      <c r="K36" s="4">
        <v>3908464.5000000005</v>
      </c>
      <c r="L36" s="4">
        <v>4476071.666666667</v>
      </c>
      <c r="M36" s="4">
        <v>5043678.833333334</v>
      </c>
      <c r="N36" s="4">
        <v>5611286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1474129.6666666667</v>
      </c>
      <c r="G37" s="4">
        <v>1842662.0833333335</v>
      </c>
      <c r="H37" s="4">
        <v>2345957.2142857146</v>
      </c>
      <c r="I37" s="4">
        <v>2849252.3452380956</v>
      </c>
      <c r="J37" s="4">
        <v>3352547.4761904767</v>
      </c>
      <c r="K37" s="4">
        <v>3855842.6071428577</v>
      </c>
      <c r="L37" s="4">
        <v>4359137.7380952388</v>
      </c>
      <c r="M37" s="4">
        <v>4862432.8690476203</v>
      </c>
      <c r="N37" s="4">
        <v>5365728.0000000019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56390269468</v>
      </c>
      <c r="G38" s="4">
        <v>69687082721.75</v>
      </c>
      <c r="H38" s="4">
        <v>82983895975.5</v>
      </c>
      <c r="I38" s="4">
        <v>96280709229.25</v>
      </c>
      <c r="J38" s="4">
        <v>109570949681.60001</v>
      </c>
      <c r="K38" s="4">
        <v>122861190133.95001</v>
      </c>
      <c r="L38" s="4">
        <v>135083800939.30002</v>
      </c>
      <c r="M38" s="4">
        <v>147306411744.65002</v>
      </c>
      <c r="N38" s="4">
        <v>159529022550.00003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31585026</v>
      </c>
      <c r="G39" s="4">
        <v>39481282.5</v>
      </c>
      <c r="H39" s="4">
        <v>47377539</v>
      </c>
      <c r="I39" s="4">
        <v>55273795.5</v>
      </c>
      <c r="J39" s="4">
        <v>63170052</v>
      </c>
      <c r="K39" s="4">
        <v>71066308.5</v>
      </c>
      <c r="L39" s="4">
        <v>80716529.333333328</v>
      </c>
      <c r="M39" s="4">
        <v>90366750.166666657</v>
      </c>
      <c r="N39" s="4">
        <v>100016970.99999999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874799</v>
      </c>
      <c r="G40" s="4">
        <v>1093498.75</v>
      </c>
      <c r="H40" s="4">
        <v>1325674.0714285714</v>
      </c>
      <c r="I40" s="4">
        <v>1557849.3928571427</v>
      </c>
      <c r="J40" s="4">
        <v>1790024.7142857141</v>
      </c>
      <c r="K40" s="4">
        <v>2022200.0357142854</v>
      </c>
      <c r="L40" s="4">
        <v>2323240.3571428568</v>
      </c>
      <c r="M40" s="4">
        <v>2624280.6785714282</v>
      </c>
      <c r="N40" s="4">
        <v>2925320.9999999995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161189</v>
      </c>
      <c r="G41" s="4">
        <v>201486.25</v>
      </c>
      <c r="H41" s="4">
        <v>256019.5</v>
      </c>
      <c r="I41" s="4">
        <v>310552.75</v>
      </c>
      <c r="J41" s="4">
        <v>340086</v>
      </c>
      <c r="K41" s="4">
        <v>369619.25</v>
      </c>
      <c r="L41" s="4">
        <v>400819.16666666669</v>
      </c>
      <c r="M41" s="4">
        <v>432019.08333333337</v>
      </c>
      <c r="N41" s="4">
        <v>463219.00000000006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53936499.666666664</v>
      </c>
      <c r="G42" s="4">
        <v>67420624.583333328</v>
      </c>
      <c r="H42" s="4">
        <v>80904749.5</v>
      </c>
      <c r="I42" s="4">
        <v>94388874.416666672</v>
      </c>
      <c r="J42" s="4">
        <v>107872999.33333334</v>
      </c>
      <c r="K42" s="4">
        <v>121357124.25000001</v>
      </c>
      <c r="L42" s="4">
        <v>134841249.16666669</v>
      </c>
      <c r="M42" s="4">
        <v>148325374.08333334</v>
      </c>
      <c r="N42" s="4">
        <v>161809499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382091</v>
      </c>
      <c r="G43" s="4">
        <v>477613.75</v>
      </c>
      <c r="H43" s="4">
        <v>616565.07142857136</v>
      </c>
      <c r="I43" s="4">
        <v>755516.39285714272</v>
      </c>
      <c r="J43" s="4">
        <v>894467.71428571409</v>
      </c>
      <c r="K43" s="4">
        <v>1033419.0357142854</v>
      </c>
      <c r="L43" s="4">
        <v>1237370.3571428568</v>
      </c>
      <c r="M43" s="4">
        <v>1441321.6785714282</v>
      </c>
      <c r="N43" s="4">
        <v>1645272.9999999995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302699.66666666669</v>
      </c>
      <c r="G44" s="4">
        <v>378374.58333333337</v>
      </c>
      <c r="H44" s="4">
        <v>522435.92857142864</v>
      </c>
      <c r="I44" s="4">
        <v>666497.2738095239</v>
      </c>
      <c r="J44" s="4">
        <v>810558.61904761917</v>
      </c>
      <c r="K44" s="4">
        <v>984619.96428571444</v>
      </c>
      <c r="L44" s="4">
        <v>1132014.642857143</v>
      </c>
      <c r="M44" s="4">
        <v>1264409.3214285714</v>
      </c>
      <c r="N44" s="4">
        <v>1396804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585087</v>
      </c>
      <c r="G45" s="4">
        <v>731358.75</v>
      </c>
      <c r="H45" s="4">
        <v>959036.78571428568</v>
      </c>
      <c r="I45" s="4">
        <v>1186714.8214285714</v>
      </c>
      <c r="J45" s="4">
        <v>2114392.8571428573</v>
      </c>
      <c r="K45" s="4">
        <v>2342070.8928571432</v>
      </c>
      <c r="L45" s="4">
        <v>3399216.9285714291</v>
      </c>
      <c r="M45" s="4">
        <v>4456362.9642857146</v>
      </c>
      <c r="N45" s="4">
        <v>5513509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1994510</v>
      </c>
      <c r="G46" s="4">
        <v>2493137.5</v>
      </c>
      <c r="H46" s="4">
        <v>2991765</v>
      </c>
      <c r="I46" s="4">
        <v>3490392.5</v>
      </c>
      <c r="J46" s="4">
        <v>3989020</v>
      </c>
      <c r="K46" s="4">
        <v>4487647.5</v>
      </c>
      <c r="L46" s="4">
        <v>4986275</v>
      </c>
      <c r="M46" s="4">
        <v>5484902.5</v>
      </c>
      <c r="N46" s="4">
        <v>5983530</v>
      </c>
    </row>
    <row r="47" spans="1:14" x14ac:dyDescent="0.25">
      <c r="A47" s="2" t="str">
        <f t="shared" si="0"/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7504566</v>
      </c>
      <c r="G47" s="4">
        <v>9380707.5</v>
      </c>
      <c r="H47" s="4">
        <v>11256849</v>
      </c>
      <c r="I47" s="4">
        <v>13132990.5</v>
      </c>
      <c r="J47" s="4">
        <v>15009132</v>
      </c>
      <c r="K47" s="4">
        <v>16885273.5</v>
      </c>
      <c r="L47" s="4">
        <v>18761415</v>
      </c>
      <c r="M47" s="4">
        <v>20637556.5</v>
      </c>
      <c r="N47" s="4">
        <v>22513698</v>
      </c>
    </row>
    <row r="48" spans="1:14" x14ac:dyDescent="0.25">
      <c r="A48" s="2" t="str">
        <f t="shared" si="0"/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304514</v>
      </c>
      <c r="G48" s="4">
        <v>380642.5</v>
      </c>
      <c r="H48" s="4">
        <v>478199.57142857142</v>
      </c>
      <c r="I48" s="4">
        <v>575756.64285714284</v>
      </c>
      <c r="J48" s="4">
        <v>673313.71428571432</v>
      </c>
      <c r="K48" s="4">
        <v>770870.7857142858</v>
      </c>
      <c r="L48" s="4">
        <v>933761.19047619053</v>
      </c>
      <c r="M48" s="4">
        <v>1096651.5952380954</v>
      </c>
      <c r="N48" s="4">
        <v>1259542.0000000002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1115562</v>
      </c>
      <c r="G49" s="4">
        <v>1394452.5</v>
      </c>
      <c r="H49" s="4">
        <v>1673343</v>
      </c>
      <c r="I49" s="4">
        <v>1952233.5</v>
      </c>
      <c r="J49" s="4">
        <v>2231124</v>
      </c>
      <c r="K49" s="4">
        <v>2510014.5</v>
      </c>
      <c r="L49" s="4">
        <v>2788905</v>
      </c>
      <c r="M49" s="4">
        <v>3067795.5</v>
      </c>
      <c r="N49" s="4">
        <v>3346686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91000028</v>
      </c>
      <c r="G50" s="4">
        <v>113750035</v>
      </c>
      <c r="H50" s="4">
        <v>136500042</v>
      </c>
      <c r="I50" s="4">
        <v>159250049</v>
      </c>
      <c r="J50" s="4">
        <v>194495593.80000001</v>
      </c>
      <c r="K50" s="4">
        <v>216741138.60000002</v>
      </c>
      <c r="L50" s="4">
        <v>242497617.06666669</v>
      </c>
      <c r="M50" s="4">
        <v>268254095.53333336</v>
      </c>
      <c r="N50" s="4">
        <v>294010574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7878287</v>
      </c>
      <c r="G51" s="4">
        <v>9847858.75</v>
      </c>
      <c r="H51" s="4">
        <v>12301440.214285715</v>
      </c>
      <c r="I51" s="4">
        <v>14755021.678571429</v>
      </c>
      <c r="J51" s="4">
        <v>17208603.142857142</v>
      </c>
      <c r="K51" s="4">
        <v>19662184.607142854</v>
      </c>
      <c r="L51" s="4">
        <v>22799099.404761903</v>
      </c>
      <c r="M51" s="4">
        <v>25936014.202380951</v>
      </c>
      <c r="N51" s="4">
        <v>29072929</v>
      </c>
    </row>
    <row r="52" spans="1:14" x14ac:dyDescent="0.25">
      <c r="A52" s="1" t="str">
        <f t="shared" si="0"/>
        <v>Total</v>
      </c>
      <c r="B52" s="16" t="s">
        <v>9</v>
      </c>
      <c r="C52" s="17">
        <v>0</v>
      </c>
      <c r="D52" s="17">
        <v>0</v>
      </c>
      <c r="E52" s="17">
        <v>0</v>
      </c>
      <c r="F52" s="17">
        <f t="shared" ref="F52:N52" si="1">SUM(F3:F51)</f>
        <v>121859007846.33334</v>
      </c>
      <c r="G52" s="17">
        <f t="shared" si="1"/>
        <v>151677642832.66669</v>
      </c>
      <c r="H52" s="17">
        <f t="shared" si="1"/>
        <v>184398795659.28571</v>
      </c>
      <c r="I52" s="17">
        <f t="shared" si="1"/>
        <v>213688058433.86472</v>
      </c>
      <c r="J52" s="17">
        <f t="shared" si="1"/>
        <v>244043186016.48389</v>
      </c>
      <c r="K52" s="17">
        <f t="shared" si="1"/>
        <v>274158297060.35287</v>
      </c>
      <c r="L52" s="17">
        <f t="shared" si="1"/>
        <v>303090003283.44525</v>
      </c>
      <c r="M52" s="17">
        <f t="shared" si="1"/>
        <v>331966739755.64758</v>
      </c>
      <c r="N52" s="17">
        <f t="shared" si="1"/>
        <v>357782545428.44995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2"/>
  <sheetViews>
    <sheetView topLeftCell="A24" zoomScaleNormal="100" workbookViewId="0">
      <selection activeCell="E43" sqref="E43"/>
    </sheetView>
  </sheetViews>
  <sheetFormatPr defaultRowHeight="15" x14ac:dyDescent="0.25"/>
  <cols>
    <col min="2" max="2" width="85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74</v>
      </c>
    </row>
    <row r="2" spans="1:14" x14ac:dyDescent="0.25">
      <c r="A2" s="2"/>
      <c r="B2" s="3" t="s">
        <v>67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2</v>
      </c>
    </row>
    <row r="3" spans="1:14" x14ac:dyDescent="0.25">
      <c r="A3" s="2" t="str">
        <f>LEFT(B3,5)</f>
        <v>20000</v>
      </c>
      <c r="B3" s="3" t="s">
        <v>10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</row>
    <row r="4" spans="1:14" x14ac:dyDescent="0.25">
      <c r="A4" s="2" t="str">
        <f t="shared" ref="A4:A52" si="0">LEFT(B4,5)</f>
        <v>22000</v>
      </c>
      <c r="B4" s="3" t="s">
        <v>82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x14ac:dyDescent="0.25">
      <c r="A5" s="2" t="str">
        <f t="shared" si="0"/>
        <v>24000</v>
      </c>
      <c r="B5" s="3" t="s">
        <v>11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x14ac:dyDescent="0.25">
      <c r="A6" s="2" t="str">
        <f t="shared" si="0"/>
        <v>25000</v>
      </c>
      <c r="B6" s="3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5">
      <c r="A7" s="2" t="str">
        <f t="shared" si="0"/>
        <v>26000</v>
      </c>
      <c r="B7" s="3" t="s">
        <v>13</v>
      </c>
      <c r="C7" s="4">
        <v>0</v>
      </c>
      <c r="D7" s="4">
        <v>0</v>
      </c>
      <c r="E7" s="4">
        <v>0</v>
      </c>
      <c r="F7" s="4">
        <v>12125549</v>
      </c>
      <c r="G7" s="4">
        <v>15156936.25</v>
      </c>
      <c r="H7" s="4">
        <v>18188323.5</v>
      </c>
      <c r="I7" s="4">
        <v>21219710.75</v>
      </c>
      <c r="J7" s="4">
        <v>24251098</v>
      </c>
      <c r="K7" s="4">
        <v>27282485.25</v>
      </c>
      <c r="L7" s="4">
        <v>30313872.5</v>
      </c>
      <c r="M7" s="4">
        <v>33345259.75</v>
      </c>
      <c r="N7" s="4">
        <v>36376647</v>
      </c>
    </row>
    <row r="8" spans="1:14" x14ac:dyDescent="0.25">
      <c r="A8" s="2" t="str">
        <f t="shared" si="0"/>
        <v>28000</v>
      </c>
      <c r="B8" s="3" t="s">
        <v>14</v>
      </c>
      <c r="C8" s="4">
        <v>0</v>
      </c>
      <c r="D8" s="4">
        <v>0</v>
      </c>
      <c r="E8" s="4">
        <v>0</v>
      </c>
      <c r="F8" s="4">
        <v>5013728.333333333</v>
      </c>
      <c r="G8" s="4">
        <v>6267160.416666666</v>
      </c>
      <c r="H8" s="4">
        <v>7520592.4999999991</v>
      </c>
      <c r="I8" s="4">
        <v>8774024.5833333321</v>
      </c>
      <c r="J8" s="4">
        <v>10027456.666666666</v>
      </c>
      <c r="K8" s="4">
        <v>11280888.75</v>
      </c>
      <c r="L8" s="4">
        <v>12534320.833333334</v>
      </c>
      <c r="M8" s="4">
        <v>13787752.916666668</v>
      </c>
      <c r="N8" s="4">
        <v>15041185.000000002</v>
      </c>
    </row>
    <row r="9" spans="1:14" x14ac:dyDescent="0.25">
      <c r="A9" s="2" t="str">
        <f t="shared" si="0"/>
        <v>30000</v>
      </c>
      <c r="B9" s="3" t="s">
        <v>15</v>
      </c>
      <c r="C9" s="4">
        <v>0</v>
      </c>
      <c r="D9" s="4">
        <v>0</v>
      </c>
      <c r="E9" s="4">
        <v>0</v>
      </c>
      <c r="F9" s="4">
        <v>143546569.33333334</v>
      </c>
      <c r="G9" s="4">
        <v>169979160.05555555</v>
      </c>
      <c r="H9" s="4">
        <v>182911750.77777776</v>
      </c>
      <c r="I9" s="4">
        <v>256216488.04999998</v>
      </c>
      <c r="J9" s="4">
        <v>269149078.77222222</v>
      </c>
      <c r="K9" s="4">
        <v>282081669.49444443</v>
      </c>
      <c r="L9" s="4">
        <v>448237561.17962962</v>
      </c>
      <c r="M9" s="4">
        <v>472226283.36481482</v>
      </c>
      <c r="N9" s="4">
        <v>496215005.55000001</v>
      </c>
    </row>
    <row r="10" spans="1:14" x14ac:dyDescent="0.25">
      <c r="A10" s="2" t="str">
        <f t="shared" si="0"/>
        <v>30211</v>
      </c>
      <c r="B10" s="3" t="s">
        <v>83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2" t="str">
        <f t="shared" si="0"/>
        <v>30212</v>
      </c>
      <c r="B11" s="3" t="s">
        <v>95</v>
      </c>
      <c r="C11" s="4"/>
      <c r="D11" s="4"/>
      <c r="E11" s="4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2" t="str">
        <f t="shared" si="0"/>
        <v>32000</v>
      </c>
      <c r="B12" s="3" t="s">
        <v>16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5">
      <c r="A13" s="2" t="str">
        <f t="shared" si="0"/>
        <v>32265</v>
      </c>
      <c r="B13" s="3" t="s">
        <v>84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5">
      <c r="A14" s="2" t="str">
        <f t="shared" si="0"/>
        <v>32266</v>
      </c>
      <c r="B14" s="3" t="s">
        <v>17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2" t="str">
        <f t="shared" si="0"/>
        <v>32396</v>
      </c>
      <c r="B15" s="3" t="s">
        <v>18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2" t="str">
        <f t="shared" si="0"/>
        <v>33000</v>
      </c>
      <c r="B16" s="3" t="s">
        <v>19</v>
      </c>
      <c r="C16" s="4">
        <v>0</v>
      </c>
      <c r="D16" s="4">
        <v>0</v>
      </c>
      <c r="E16" s="4">
        <v>0</v>
      </c>
      <c r="F16" s="4">
        <v>142152464.66666666</v>
      </c>
      <c r="G16" s="4">
        <v>177690580.83333331</v>
      </c>
      <c r="H16" s="4">
        <v>195228696.99999997</v>
      </c>
      <c r="I16" s="4">
        <v>230766813.16666663</v>
      </c>
      <c r="J16" s="4">
        <v>266304929.33333328</v>
      </c>
      <c r="K16" s="4">
        <v>301843045.49999994</v>
      </c>
      <c r="L16" s="4">
        <v>337381161.66666663</v>
      </c>
      <c r="M16" s="4">
        <v>372919277.83333331</v>
      </c>
      <c r="N16" s="4">
        <v>408457394</v>
      </c>
    </row>
    <row r="17" spans="1:14" x14ac:dyDescent="0.25">
      <c r="A17" s="2" t="str">
        <f t="shared" si="0"/>
        <v>35000</v>
      </c>
      <c r="B17" s="3" t="s">
        <v>20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2" t="str">
        <f t="shared" si="0"/>
        <v>36000</v>
      </c>
      <c r="B18" s="3" t="s">
        <v>21</v>
      </c>
      <c r="C18" s="4">
        <v>0</v>
      </c>
      <c r="D18" s="4">
        <v>0</v>
      </c>
      <c r="E18" s="4">
        <v>0</v>
      </c>
      <c r="F18" s="4">
        <v>98659436.333333328</v>
      </c>
      <c r="G18" s="4">
        <v>123324295.41666666</v>
      </c>
      <c r="H18" s="4">
        <v>147989154.5</v>
      </c>
      <c r="I18" s="4">
        <v>172654013.58333334</v>
      </c>
      <c r="J18" s="4">
        <v>207318872.66666669</v>
      </c>
      <c r="K18" s="4">
        <v>231983731.75</v>
      </c>
      <c r="L18" s="4">
        <v>256648590.83333331</v>
      </c>
      <c r="M18" s="4">
        <v>281313449.91666663</v>
      </c>
      <c r="N18" s="4">
        <v>295978308.99999994</v>
      </c>
    </row>
    <row r="19" spans="1:14" x14ac:dyDescent="0.25">
      <c r="A19" s="2" t="str">
        <f t="shared" si="0"/>
        <v>36212</v>
      </c>
      <c r="B19" s="3" t="s">
        <v>22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2" t="str">
        <f t="shared" si="0"/>
        <v>36213</v>
      </c>
      <c r="B20" s="3" t="s">
        <v>23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2" t="str">
        <f t="shared" si="0"/>
        <v>37000</v>
      </c>
      <c r="B21" s="3" t="s">
        <v>24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2" t="str">
        <f t="shared" si="0"/>
        <v>39000</v>
      </c>
      <c r="B22" s="3" t="s">
        <v>25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2" t="str">
        <f t="shared" si="0"/>
        <v>39250</v>
      </c>
      <c r="B23" s="3" t="s">
        <v>26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2" t="str">
        <f t="shared" si="0"/>
        <v>40000</v>
      </c>
      <c r="B24" s="3" t="s">
        <v>27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2" t="str">
        <f t="shared" si="0"/>
        <v>41000</v>
      </c>
      <c r="B25" s="3" t="s">
        <v>28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5">
      <c r="A26" s="2" t="str">
        <f t="shared" si="0"/>
        <v>41231</v>
      </c>
      <c r="B26" s="3" t="s">
        <v>29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2" t="str">
        <f t="shared" si="0"/>
        <v>42000</v>
      </c>
      <c r="B27" s="3" t="s">
        <v>30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25">
      <c r="A28" s="2" t="str">
        <f t="shared" si="0"/>
        <v>42206</v>
      </c>
      <c r="B28" s="3" t="s">
        <v>31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2" t="str">
        <f t="shared" si="0"/>
        <v>44000</v>
      </c>
      <c r="B29" s="3" t="s">
        <v>32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5">
      <c r="A30" s="2" t="str">
        <f t="shared" si="0"/>
        <v>46000</v>
      </c>
      <c r="B30" s="3" t="s">
        <v>33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5">
      <c r="A31" s="2" t="str">
        <f t="shared" si="0"/>
        <v>47000</v>
      </c>
      <c r="B31" s="3" t="s">
        <v>34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5">
      <c r="A32" s="2" t="str">
        <f t="shared" si="0"/>
        <v>49000</v>
      </c>
      <c r="B32" s="3" t="s">
        <v>35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5">
      <c r="A33" s="2" t="str">
        <f t="shared" si="0"/>
        <v>51000</v>
      </c>
      <c r="B33" s="3" t="s">
        <v>36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5">
      <c r="A34" s="2" t="str">
        <f t="shared" si="0"/>
        <v>52000</v>
      </c>
      <c r="B34" s="3" t="s">
        <v>37</v>
      </c>
      <c r="C34" s="4">
        <v>0</v>
      </c>
      <c r="D34" s="4">
        <v>0</v>
      </c>
      <c r="E34" s="4">
        <v>0</v>
      </c>
      <c r="F34" s="4">
        <v>1861072159</v>
      </c>
      <c r="G34" s="4">
        <v>2253191891.75</v>
      </c>
      <c r="H34" s="4">
        <v>2755427931.5</v>
      </c>
      <c r="I34" s="4">
        <v>3070695971.25</v>
      </c>
      <c r="J34" s="4">
        <v>3595964011</v>
      </c>
      <c r="K34" s="4">
        <v>4011232050.75</v>
      </c>
      <c r="L34" s="4">
        <v>4550882859.5</v>
      </c>
      <c r="M34" s="4">
        <v>5022049668.25</v>
      </c>
      <c r="N34" s="4">
        <v>5583216477</v>
      </c>
    </row>
    <row r="35" spans="1:14" x14ac:dyDescent="0.25">
      <c r="A35" s="2" t="str">
        <f t="shared" si="0"/>
        <v>53000</v>
      </c>
      <c r="B35" s="3" t="s">
        <v>38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2" t="str">
        <f t="shared" si="0"/>
        <v>53210</v>
      </c>
      <c r="B36" s="3" t="s">
        <v>69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25">
      <c r="A37" s="2" t="str">
        <f t="shared" si="0"/>
        <v>54000</v>
      </c>
      <c r="B37" s="3" t="s">
        <v>39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2" t="str">
        <f t="shared" si="0"/>
        <v>55000</v>
      </c>
      <c r="B38" s="3" t="s">
        <v>40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</row>
    <row r="39" spans="1:14" x14ac:dyDescent="0.25">
      <c r="A39" s="2" t="str">
        <f t="shared" si="0"/>
        <v>56000</v>
      </c>
      <c r="B39" s="3" t="s">
        <v>41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5">
      <c r="A40" s="2" t="str">
        <f t="shared" si="0"/>
        <v>58000</v>
      </c>
      <c r="B40" s="3" t="s">
        <v>42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2" t="str">
        <f t="shared" si="0"/>
        <v>60000</v>
      </c>
      <c r="B41" s="3" t="s">
        <v>43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2" t="str">
        <f t="shared" si="0"/>
        <v>63000</v>
      </c>
      <c r="B42" s="3" t="s">
        <v>44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2" t="str">
        <f t="shared" si="0"/>
        <v>65000</v>
      </c>
      <c r="B43" s="3" t="s">
        <v>85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5">
      <c r="A44" s="2" t="str">
        <f t="shared" si="0"/>
        <v>67000</v>
      </c>
      <c r="B44" s="3" t="s">
        <v>45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2" t="str">
        <f t="shared" si="0"/>
        <v>68000</v>
      </c>
      <c r="B45" s="3" t="s">
        <v>46</v>
      </c>
      <c r="C45" s="4">
        <v>0</v>
      </c>
      <c r="D45" s="4">
        <v>0</v>
      </c>
      <c r="E45" s="4">
        <v>0</v>
      </c>
      <c r="F45" s="4">
        <v>333333.33333333331</v>
      </c>
      <c r="G45" s="4">
        <v>416666.66666666663</v>
      </c>
      <c r="H45" s="4">
        <v>499999.99999999994</v>
      </c>
      <c r="I45" s="4">
        <v>583333.33333333326</v>
      </c>
      <c r="J45" s="4">
        <v>666666.66666666663</v>
      </c>
      <c r="K45" s="4">
        <v>750000</v>
      </c>
      <c r="L45" s="4">
        <v>833333.33333333337</v>
      </c>
      <c r="M45" s="4">
        <v>916666.66666666674</v>
      </c>
      <c r="N45" s="4">
        <v>1000000.0000000001</v>
      </c>
    </row>
    <row r="46" spans="1:14" x14ac:dyDescent="0.25">
      <c r="A46" s="2" t="str">
        <f t="shared" si="0"/>
        <v>68201</v>
      </c>
      <c r="B46" s="3" t="s">
        <v>47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x14ac:dyDescent="0.25">
      <c r="A47" s="2" t="str">
        <f t="shared" si="0"/>
        <v>68213</v>
      </c>
      <c r="B47" s="3" t="s">
        <v>48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</row>
    <row r="48" spans="1:14" x14ac:dyDescent="0.25">
      <c r="A48" s="2" t="str">
        <f t="shared" si="0"/>
        <v>69000</v>
      </c>
      <c r="B48" s="3" t="s">
        <v>76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2" t="str">
        <f t="shared" si="0"/>
        <v>81000</v>
      </c>
      <c r="B49" s="3" t="s">
        <v>68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5">
      <c r="A50" s="2" t="str">
        <f t="shared" si="0"/>
        <v>83000</v>
      </c>
      <c r="B50" s="3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5">
      <c r="A51" s="2" t="str">
        <f t="shared" si="0"/>
        <v>84000</v>
      </c>
      <c r="B51" s="3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A52" s="1" t="str">
        <f t="shared" si="0"/>
        <v>Total</v>
      </c>
      <c r="B52" s="16" t="s">
        <v>9</v>
      </c>
      <c r="C52" s="17">
        <v>0</v>
      </c>
      <c r="D52" s="17">
        <v>0</v>
      </c>
      <c r="E52" s="17">
        <v>0</v>
      </c>
      <c r="F52" s="17">
        <f t="shared" ref="F52:N52" si="1">SUM(F3:F51)</f>
        <v>2262903240</v>
      </c>
      <c r="G52" s="17">
        <f t="shared" si="1"/>
        <v>2746026691.3888888</v>
      </c>
      <c r="H52" s="17">
        <f t="shared" si="1"/>
        <v>3307766449.7777777</v>
      </c>
      <c r="I52" s="17">
        <f t="shared" si="1"/>
        <v>3760910354.7166667</v>
      </c>
      <c r="J52" s="17">
        <f t="shared" si="1"/>
        <v>4373682113.1055555</v>
      </c>
      <c r="K52" s="17">
        <f t="shared" si="1"/>
        <v>4866453871.4944439</v>
      </c>
      <c r="L52" s="17">
        <f t="shared" si="1"/>
        <v>5636831699.8462954</v>
      </c>
      <c r="M52" s="17">
        <f t="shared" si="1"/>
        <v>6196558358.6981478</v>
      </c>
      <c r="N52" s="17">
        <f t="shared" si="1"/>
        <v>6836285017.5500002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6FE7E0D247474AB0E86C0E2A48D4B6" ma:contentTypeVersion="16" ma:contentTypeDescription="Crie um novo documento." ma:contentTypeScope="" ma:versionID="278fc5b19d0b539ec0712e76c2aecb0f">
  <xsd:schema xmlns:xsd="http://www.w3.org/2001/XMLSchema" xmlns:xs="http://www.w3.org/2001/XMLSchema" xmlns:p="http://schemas.microsoft.com/office/2006/metadata/properties" xmlns:ns2="7fd27015-add8-4554-8a92-a03487dee3f1" xmlns:ns3="e9529b37-1d3b-41dd-82c9-8ca2c7d24a8e" targetNamespace="http://schemas.microsoft.com/office/2006/metadata/properties" ma:root="true" ma:fieldsID="fec826dfd64f42491105fe71aa8d7365" ns2:_="" ns3:_="">
    <xsd:import namespace="7fd27015-add8-4554-8a92-a03487dee3f1"/>
    <xsd:import namespace="e9529b37-1d3b-41dd-82c9-8ca2c7d24a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27015-add8-4554-8a92-a03487dee3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29b37-1d3b-41dd-82c9-8ca2c7d24a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731715a-deb7-4f22-a47d-2bd3451a66e1}" ma:internalName="TaxCatchAll" ma:showField="CatchAllData" ma:web="e9529b37-1d3b-41dd-82c9-8ca2c7d24a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d27015-add8-4554-8a92-a03487dee3f1">
      <Terms xmlns="http://schemas.microsoft.com/office/infopath/2007/PartnerControls"/>
    </lcf76f155ced4ddcb4097134ff3c332f>
    <TaxCatchAll xmlns="e9529b37-1d3b-41dd-82c9-8ca2c7d24a8e" xsi:nil="true"/>
  </documentManagement>
</p:properties>
</file>

<file path=customXml/itemProps1.xml><?xml version="1.0" encoding="utf-8"?>
<ds:datastoreItem xmlns:ds="http://schemas.openxmlformats.org/officeDocument/2006/customXml" ds:itemID="{4538C994-205D-431C-A498-3184F91C3A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D2107A-1365-4CB0-9D5A-EBA8F3D7DB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27015-add8-4554-8a92-a03487dee3f1"/>
    <ds:schemaRef ds:uri="e9529b37-1d3b-41dd-82c9-8ca2c7d24a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842D47-DE34-40EA-AF10-6672186623F5}">
  <ds:schemaRefs>
    <ds:schemaRef ds:uri="http://schemas.microsoft.com/office/2006/documentManagement/types"/>
    <ds:schemaRef ds:uri="e9529b37-1d3b-41dd-82c9-8ca2c7d24a8e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fd27015-add8-4554-8a92-a03487dee3f1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Todos Anexos</vt:lpstr>
      <vt:lpstr>Ane II</vt:lpstr>
      <vt:lpstr>Ane II-A</vt:lpstr>
      <vt:lpstr>Ane II-B</vt:lpstr>
      <vt:lpstr>Ane II-C</vt:lpstr>
      <vt:lpstr>Ane III</vt:lpstr>
      <vt:lpstr>Ane III-A</vt:lpstr>
      <vt:lpstr>Ane III-B</vt:lpstr>
      <vt:lpstr>Ane III-C</vt:lpstr>
      <vt:lpstr>Ane IV</vt:lpstr>
      <vt:lpstr>Ane V</vt:lpstr>
      <vt:lpstr>Ane VI</vt:lpstr>
      <vt:lpstr>Ane VII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Frederico H Souza</dc:creator>
  <cp:lastModifiedBy>Luciane de Oliveira Doroteu Firme</cp:lastModifiedBy>
  <cp:revision/>
  <dcterms:created xsi:type="dcterms:W3CDTF">2021-08-31T12:19:47Z</dcterms:created>
  <dcterms:modified xsi:type="dcterms:W3CDTF">2025-10-01T14:21:22Z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0x010100116FE7E0D247474AB0E86C0E2A48D4B6</vt:lpwstr>
  </property>
  <property fmtid="{D5CDD505-2E9C-101B-9397-08002B2CF9AE}" pid="3" name="MediaServiceImageTags">
    <vt:lpwstr/>
  </property>
</Properties>
</file>