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6\"/>
    </mc:Choice>
  </mc:AlternateContent>
  <xr:revisionPtr revIDLastSave="0" documentId="13_ncr:1_{428EBF09-D3E8-4442-81D6-390790B43202}" xr6:coauthVersionLast="47" xr6:coauthVersionMax="47" xr10:uidLastSave="{00000000-0000-0000-0000-000000000000}"/>
  <bookViews>
    <workbookView xWindow="-20610" yWindow="1725" windowWidth="20730" windowHeight="11040" tabRatio="845" activeTab="1" xr2:uid="{00000000-000D-0000-FFFF-FFFF00000000}"/>
  </bookViews>
  <sheets>
    <sheet name="JAN" sheetId="14" r:id="rId1"/>
    <sheet name="FEV" sheetId="30" r:id="rId2"/>
    <sheet name="MAR" sheetId="31" state="hidden" r:id="rId3"/>
    <sheet name="ABR" sheetId="32" state="hidden" r:id="rId4"/>
    <sheet name="MAI" sheetId="33" state="hidden" r:id="rId5"/>
    <sheet name="JUN" sheetId="34" state="hidden" r:id="rId6"/>
    <sheet name="JUL" sheetId="43" state="hidden" r:id="rId7"/>
    <sheet name="AGO" sheetId="36" state="hidden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6 Acumulado" sheetId="27" r:id="rId13"/>
  </sheets>
  <externalReferences>
    <externalReference r:id="rId14"/>
  </externalReferences>
  <definedNames>
    <definedName name="_xlnm.Print_Area" localSheetId="3">ABR!$A$1:$G$48</definedName>
    <definedName name="_xlnm.Print_Area" localSheetId="7">AGO!$A$1:$G$48</definedName>
    <definedName name="_xlnm.Print_Area" localSheetId="11">DEZ!$A$1:$H$83</definedName>
    <definedName name="_xlnm.Print_Area" localSheetId="1">FEV!$A$1:$H$48</definedName>
    <definedName name="_xlnm.Print_Area" localSheetId="0">JAN!$A$1:$G$48</definedName>
    <definedName name="_xlnm.Print_Area" localSheetId="6">JUL!$A$1:$H$74</definedName>
    <definedName name="_xlnm.Print_Area" localSheetId="5">JUN!$A$2:$G$49</definedName>
    <definedName name="_xlnm.Print_Area" localSheetId="4">MAI!$A$1:$G$48</definedName>
    <definedName name="_xlnm.Print_Area" localSheetId="2">MAR!$A$1:$G$48</definedName>
    <definedName name="_xlnm.Print_Area" localSheetId="10">NOV!$A$1:$G$48</definedName>
    <definedName name="_xlnm.Print_Area" localSheetId="9">OUT!$A$1:$G$48</definedName>
    <definedName name="_xlnm.Print_Area" localSheetId="8">SET!$A$1:$G$124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7" i="27" l="1"/>
  <c r="G17" i="14" l="1"/>
  <c r="F21" i="14"/>
  <c r="B21" i="14"/>
  <c r="C36" i="41"/>
  <c r="C34" i="41"/>
  <c r="F36" i="39"/>
  <c r="F24" i="30"/>
  <c r="E24" i="30"/>
  <c r="D24" i="30"/>
  <c r="C24" i="30"/>
  <c r="B24" i="30"/>
  <c r="G23" i="30"/>
  <c r="G22" i="30"/>
  <c r="F21" i="30"/>
  <c r="E21" i="30"/>
  <c r="D21" i="30"/>
  <c r="C21" i="30"/>
  <c r="B21" i="30"/>
  <c r="G20" i="30"/>
  <c r="G19" i="30"/>
  <c r="G18" i="30"/>
  <c r="G17" i="30"/>
  <c r="F24" i="31"/>
  <c r="E24" i="31"/>
  <c r="D24" i="31"/>
  <c r="C24" i="31"/>
  <c r="B24" i="31"/>
  <c r="G23" i="31"/>
  <c r="G22" i="31"/>
  <c r="F21" i="31"/>
  <c r="E21" i="31"/>
  <c r="D21" i="31"/>
  <c r="C21" i="31"/>
  <c r="B21" i="31"/>
  <c r="G20" i="31"/>
  <c r="G19" i="31"/>
  <c r="G18" i="31"/>
  <c r="G17" i="31"/>
  <c r="F24" i="32"/>
  <c r="E24" i="32"/>
  <c r="D24" i="32"/>
  <c r="C24" i="32"/>
  <c r="B24" i="32"/>
  <c r="G23" i="32"/>
  <c r="G22" i="32"/>
  <c r="F21" i="32"/>
  <c r="E21" i="32"/>
  <c r="D21" i="32"/>
  <c r="C21" i="32"/>
  <c r="B21" i="32"/>
  <c r="G20" i="32"/>
  <c r="G19" i="32"/>
  <c r="G18" i="32"/>
  <c r="G17" i="32"/>
  <c r="F24" i="33"/>
  <c r="E24" i="33"/>
  <c r="D24" i="33"/>
  <c r="C24" i="33"/>
  <c r="B24" i="33"/>
  <c r="G23" i="33"/>
  <c r="G22" i="33"/>
  <c r="F21" i="33"/>
  <c r="E21" i="33"/>
  <c r="D21" i="33"/>
  <c r="C21" i="33"/>
  <c r="B21" i="33"/>
  <c r="G20" i="33"/>
  <c r="G19" i="33"/>
  <c r="G18" i="33"/>
  <c r="G17" i="33"/>
  <c r="F24" i="34"/>
  <c r="E24" i="34"/>
  <c r="D24" i="34"/>
  <c r="C24" i="34"/>
  <c r="B24" i="34"/>
  <c r="G23" i="34"/>
  <c r="G22" i="34"/>
  <c r="F21" i="34"/>
  <c r="E21" i="34"/>
  <c r="D21" i="34"/>
  <c r="C21" i="34"/>
  <c r="B21" i="34"/>
  <c r="G20" i="34"/>
  <c r="G19" i="34"/>
  <c r="G18" i="34"/>
  <c r="G17" i="34"/>
  <c r="F24" i="43"/>
  <c r="E24" i="43"/>
  <c r="D24" i="43"/>
  <c r="C24" i="43"/>
  <c r="B24" i="43"/>
  <c r="G23" i="43"/>
  <c r="G22" i="43"/>
  <c r="F21" i="43"/>
  <c r="E21" i="43"/>
  <c r="D21" i="43"/>
  <c r="C21" i="43"/>
  <c r="B21" i="43"/>
  <c r="G20" i="43"/>
  <c r="G19" i="43"/>
  <c r="G18" i="43"/>
  <c r="G17" i="43"/>
  <c r="F24" i="36"/>
  <c r="E24" i="36"/>
  <c r="D24" i="36"/>
  <c r="C24" i="36"/>
  <c r="B24" i="36"/>
  <c r="G23" i="36"/>
  <c r="G22" i="36"/>
  <c r="F21" i="36"/>
  <c r="E21" i="36"/>
  <c r="D21" i="36"/>
  <c r="C21" i="36"/>
  <c r="B21" i="36"/>
  <c r="G20" i="36"/>
  <c r="G19" i="36"/>
  <c r="G18" i="36"/>
  <c r="G17" i="36"/>
  <c r="F24" i="37"/>
  <c r="E24" i="37"/>
  <c r="D24" i="37"/>
  <c r="C24" i="37"/>
  <c r="B24" i="37"/>
  <c r="G23" i="37"/>
  <c r="G22" i="37"/>
  <c r="F21" i="37"/>
  <c r="E21" i="37"/>
  <c r="D21" i="37"/>
  <c r="C21" i="37"/>
  <c r="B21" i="37"/>
  <c r="G20" i="37"/>
  <c r="G19" i="37"/>
  <c r="G18" i="37"/>
  <c r="G17" i="37"/>
  <c r="F24" i="41"/>
  <c r="E24" i="41"/>
  <c r="D24" i="41"/>
  <c r="C24" i="41"/>
  <c r="B24" i="41"/>
  <c r="G23" i="41"/>
  <c r="F40" i="41" s="1"/>
  <c r="G22" i="41"/>
  <c r="G24" i="41" s="1"/>
  <c r="B41" i="41" s="1"/>
  <c r="F21" i="41"/>
  <c r="E21" i="41"/>
  <c r="D21" i="41"/>
  <c r="C21" i="41"/>
  <c r="B21" i="41"/>
  <c r="G20" i="41"/>
  <c r="F37" i="41" s="1"/>
  <c r="G19" i="41"/>
  <c r="G36" i="41" s="1"/>
  <c r="G18" i="41"/>
  <c r="F35" i="41" s="1"/>
  <c r="G17" i="41"/>
  <c r="F34" i="41" s="1"/>
  <c r="F24" i="39"/>
  <c r="E24" i="39"/>
  <c r="D24" i="39"/>
  <c r="C24" i="39"/>
  <c r="B24" i="39"/>
  <c r="G23" i="39"/>
  <c r="C40" i="39" s="1"/>
  <c r="G22" i="39"/>
  <c r="G24" i="39" s="1"/>
  <c r="B41" i="39" s="1"/>
  <c r="F21" i="39"/>
  <c r="E21" i="39"/>
  <c r="D21" i="39"/>
  <c r="C21" i="39"/>
  <c r="B21" i="39"/>
  <c r="G20" i="39"/>
  <c r="G37" i="39" s="1"/>
  <c r="G19" i="39"/>
  <c r="C36" i="39" s="1"/>
  <c r="G18" i="39"/>
  <c r="G35" i="39" s="1"/>
  <c r="G17" i="39"/>
  <c r="F24" i="38"/>
  <c r="E24" i="38"/>
  <c r="D24" i="38"/>
  <c r="C24" i="38"/>
  <c r="B24" i="38"/>
  <c r="G23" i="38"/>
  <c r="G22" i="38"/>
  <c r="F21" i="38"/>
  <c r="E21" i="38"/>
  <c r="D21" i="38"/>
  <c r="C21" i="38"/>
  <c r="B21" i="38"/>
  <c r="G20" i="38"/>
  <c r="G19" i="38"/>
  <c r="G18" i="38"/>
  <c r="G17" i="38"/>
  <c r="F24" i="14"/>
  <c r="E24" i="14"/>
  <c r="D24" i="14"/>
  <c r="C24" i="14"/>
  <c r="B24" i="14"/>
  <c r="G23" i="14"/>
  <c r="G22" i="14"/>
  <c r="E21" i="14"/>
  <c r="D21" i="14"/>
  <c r="C21" i="14"/>
  <c r="G20" i="14"/>
  <c r="G19" i="14"/>
  <c r="G18" i="14"/>
  <c r="G24" i="14" l="1"/>
  <c r="G21" i="14"/>
  <c r="C40" i="41"/>
  <c r="G40" i="41"/>
  <c r="D40" i="39"/>
  <c r="E40" i="41"/>
  <c r="G26" i="14"/>
  <c r="B35" i="39"/>
  <c r="E35" i="39"/>
  <c r="B37" i="39"/>
  <c r="G21" i="39"/>
  <c r="G26" i="39" s="1"/>
  <c r="G34" i="39"/>
  <c r="C35" i="39"/>
  <c r="E36" i="39"/>
  <c r="G36" i="39"/>
  <c r="F36" i="41"/>
  <c r="G24" i="38"/>
  <c r="B41" i="38" s="1"/>
  <c r="G39" i="38"/>
  <c r="F39" i="38"/>
  <c r="E39" i="38"/>
  <c r="D39" i="38"/>
  <c r="C39" i="38"/>
  <c r="B39" i="38"/>
  <c r="G40" i="38"/>
  <c r="F40" i="38"/>
  <c r="E40" i="38"/>
  <c r="D40" i="38"/>
  <c r="C40" i="38"/>
  <c r="B40" i="38"/>
  <c r="G21" i="38"/>
  <c r="G34" i="38"/>
  <c r="F34" i="38"/>
  <c r="E34" i="38"/>
  <c r="C34" i="38"/>
  <c r="B34" i="38"/>
  <c r="G35" i="38"/>
  <c r="F35" i="38"/>
  <c r="E35" i="38"/>
  <c r="C35" i="38"/>
  <c r="B35" i="38"/>
  <c r="G36" i="38"/>
  <c r="F36" i="38"/>
  <c r="E36" i="38"/>
  <c r="C36" i="38"/>
  <c r="B36" i="38"/>
  <c r="G37" i="38"/>
  <c r="F37" i="38"/>
  <c r="E37" i="38"/>
  <c r="C37" i="38"/>
  <c r="B37" i="38"/>
  <c r="F40" i="39"/>
  <c r="C39" i="39"/>
  <c r="C41" i="39" s="1"/>
  <c r="G40" i="39"/>
  <c r="B39" i="39"/>
  <c r="E39" i="39"/>
  <c r="G39" i="39"/>
  <c r="F39" i="39"/>
  <c r="F41" i="39" s="1"/>
  <c r="B40" i="39"/>
  <c r="E40" i="39"/>
  <c r="D39" i="39"/>
  <c r="D41" i="39" s="1"/>
  <c r="G38" i="39"/>
  <c r="B34" i="39"/>
  <c r="F35" i="39"/>
  <c r="C37" i="39"/>
  <c r="C34" i="39"/>
  <c r="E37" i="39"/>
  <c r="E34" i="39"/>
  <c r="E38" i="39" s="1"/>
  <c r="B36" i="39"/>
  <c r="F37" i="39"/>
  <c r="F34" i="39"/>
  <c r="C39" i="41"/>
  <c r="C41" i="41" s="1"/>
  <c r="E39" i="41"/>
  <c r="E41" i="41" s="1"/>
  <c r="G39" i="41"/>
  <c r="G41" i="41" s="1"/>
  <c r="B39" i="41"/>
  <c r="D39" i="41"/>
  <c r="F39" i="41"/>
  <c r="F41" i="41" s="1"/>
  <c r="B40" i="41"/>
  <c r="D40" i="41"/>
  <c r="F38" i="41"/>
  <c r="B35" i="41"/>
  <c r="E35" i="41"/>
  <c r="G35" i="41"/>
  <c r="B37" i="41"/>
  <c r="E37" i="41"/>
  <c r="G37" i="41"/>
  <c r="G21" i="41"/>
  <c r="B34" i="41"/>
  <c r="E34" i="41"/>
  <c r="G34" i="41"/>
  <c r="G38" i="41" s="1"/>
  <c r="G45" i="41" s="1"/>
  <c r="C35" i="41"/>
  <c r="B36" i="41"/>
  <c r="E36" i="41"/>
  <c r="C37" i="41"/>
  <c r="G24" i="37"/>
  <c r="B41" i="37" s="1"/>
  <c r="G39" i="37"/>
  <c r="F39" i="37"/>
  <c r="E39" i="37"/>
  <c r="D39" i="37"/>
  <c r="C39" i="37"/>
  <c r="B39" i="37"/>
  <c r="G40" i="37"/>
  <c r="F40" i="37"/>
  <c r="E40" i="37"/>
  <c r="D40" i="37"/>
  <c r="C40" i="37"/>
  <c r="B40" i="37"/>
  <c r="G21" i="37"/>
  <c r="G26" i="37" s="1"/>
  <c r="G34" i="37"/>
  <c r="F34" i="37"/>
  <c r="E34" i="37"/>
  <c r="C34" i="37"/>
  <c r="B34" i="37"/>
  <c r="G35" i="37"/>
  <c r="F35" i="37"/>
  <c r="E35" i="37"/>
  <c r="C35" i="37"/>
  <c r="B35" i="37"/>
  <c r="G36" i="37"/>
  <c r="F36" i="37"/>
  <c r="E36" i="37"/>
  <c r="C36" i="37"/>
  <c r="B36" i="37"/>
  <c r="G37" i="37"/>
  <c r="F37" i="37"/>
  <c r="E37" i="37"/>
  <c r="C37" i="37"/>
  <c r="B37" i="37"/>
  <c r="G24" i="36"/>
  <c r="B41" i="36" s="1"/>
  <c r="G39" i="36"/>
  <c r="F39" i="36"/>
  <c r="E39" i="36"/>
  <c r="D39" i="36"/>
  <c r="C39" i="36"/>
  <c r="B39" i="36"/>
  <c r="G40" i="36"/>
  <c r="F40" i="36"/>
  <c r="E40" i="36"/>
  <c r="D40" i="36"/>
  <c r="C40" i="36"/>
  <c r="B40" i="36"/>
  <c r="G21" i="36"/>
  <c r="G26" i="36" s="1"/>
  <c r="G34" i="36"/>
  <c r="F34" i="36"/>
  <c r="E34" i="36"/>
  <c r="C34" i="36"/>
  <c r="B34" i="36"/>
  <c r="G35" i="36"/>
  <c r="F35" i="36"/>
  <c r="E35" i="36"/>
  <c r="C35" i="36"/>
  <c r="B35" i="36"/>
  <c r="G36" i="36"/>
  <c r="F36" i="36"/>
  <c r="E36" i="36"/>
  <c r="C36" i="36"/>
  <c r="B36" i="36"/>
  <c r="G37" i="36"/>
  <c r="F37" i="36"/>
  <c r="E37" i="36"/>
  <c r="C37" i="36"/>
  <c r="B37" i="36"/>
  <c r="G24" i="43"/>
  <c r="B41" i="43" s="1"/>
  <c r="G39" i="43"/>
  <c r="F39" i="43"/>
  <c r="E39" i="43"/>
  <c r="D39" i="43"/>
  <c r="C39" i="43"/>
  <c r="B39" i="43"/>
  <c r="G40" i="43"/>
  <c r="F40" i="43"/>
  <c r="E40" i="43"/>
  <c r="D40" i="43"/>
  <c r="C40" i="43"/>
  <c r="B40" i="43"/>
  <c r="G21" i="43"/>
  <c r="G26" i="43" s="1"/>
  <c r="G34" i="43"/>
  <c r="F34" i="43"/>
  <c r="E34" i="43"/>
  <c r="C34" i="43"/>
  <c r="B34" i="43"/>
  <c r="G35" i="43"/>
  <c r="F35" i="43"/>
  <c r="E35" i="43"/>
  <c r="C35" i="43"/>
  <c r="B35" i="43"/>
  <c r="G36" i="43"/>
  <c r="F36" i="43"/>
  <c r="E36" i="43"/>
  <c r="C36" i="43"/>
  <c r="B36" i="43"/>
  <c r="G37" i="43"/>
  <c r="F37" i="43"/>
  <c r="E37" i="43"/>
  <c r="C37" i="43"/>
  <c r="B37" i="43"/>
  <c r="G24" i="34"/>
  <c r="B41" i="34" s="1"/>
  <c r="G39" i="34"/>
  <c r="F39" i="34"/>
  <c r="E39" i="34"/>
  <c r="D39" i="34"/>
  <c r="C39" i="34"/>
  <c r="B39" i="34"/>
  <c r="G40" i="34"/>
  <c r="F40" i="34"/>
  <c r="E40" i="34"/>
  <c r="D40" i="34"/>
  <c r="C40" i="34"/>
  <c r="B40" i="34"/>
  <c r="G21" i="34"/>
  <c r="G26" i="34" s="1"/>
  <c r="G34" i="34"/>
  <c r="F34" i="34"/>
  <c r="E34" i="34"/>
  <c r="C34" i="34"/>
  <c r="B34" i="34"/>
  <c r="G35" i="34"/>
  <c r="F35" i="34"/>
  <c r="E35" i="34"/>
  <c r="C35" i="34"/>
  <c r="B35" i="34"/>
  <c r="G36" i="34"/>
  <c r="F36" i="34"/>
  <c r="E36" i="34"/>
  <c r="C36" i="34"/>
  <c r="B36" i="34"/>
  <c r="G37" i="34"/>
  <c r="F37" i="34"/>
  <c r="E37" i="34"/>
  <c r="C37" i="34"/>
  <c r="B37" i="34"/>
  <c r="G24" i="33"/>
  <c r="B41" i="33" s="1"/>
  <c r="G39" i="33"/>
  <c r="F39" i="33"/>
  <c r="E39" i="33"/>
  <c r="D39" i="33"/>
  <c r="C39" i="33"/>
  <c r="B39" i="33"/>
  <c r="G40" i="33"/>
  <c r="F40" i="33"/>
  <c r="E40" i="33"/>
  <c r="D40" i="33"/>
  <c r="C40" i="33"/>
  <c r="B40" i="33"/>
  <c r="G21" i="33"/>
  <c r="G26" i="33" s="1"/>
  <c r="G34" i="33"/>
  <c r="F34" i="33"/>
  <c r="E34" i="33"/>
  <c r="C34" i="33"/>
  <c r="B34" i="33"/>
  <c r="G35" i="33"/>
  <c r="F35" i="33"/>
  <c r="E35" i="33"/>
  <c r="C35" i="33"/>
  <c r="B35" i="33"/>
  <c r="G36" i="33"/>
  <c r="F36" i="33"/>
  <c r="E36" i="33"/>
  <c r="C36" i="33"/>
  <c r="B36" i="33"/>
  <c r="G37" i="33"/>
  <c r="F37" i="33"/>
  <c r="E37" i="33"/>
  <c r="C37" i="33"/>
  <c r="B37" i="33"/>
  <c r="G24" i="32"/>
  <c r="B41" i="32" s="1"/>
  <c r="G39" i="32"/>
  <c r="F39" i="32"/>
  <c r="E39" i="32"/>
  <c r="D39" i="32"/>
  <c r="C39" i="32"/>
  <c r="B39" i="32"/>
  <c r="G40" i="32"/>
  <c r="F40" i="32"/>
  <c r="E40" i="32"/>
  <c r="D40" i="32"/>
  <c r="C40" i="32"/>
  <c r="B40" i="32"/>
  <c r="G21" i="32"/>
  <c r="G26" i="32" s="1"/>
  <c r="G34" i="32"/>
  <c r="F34" i="32"/>
  <c r="E34" i="32"/>
  <c r="C34" i="32"/>
  <c r="B34" i="32"/>
  <c r="G35" i="32"/>
  <c r="F35" i="32"/>
  <c r="E35" i="32"/>
  <c r="C35" i="32"/>
  <c r="B35" i="32"/>
  <c r="G36" i="32"/>
  <c r="F36" i="32"/>
  <c r="E36" i="32"/>
  <c r="C36" i="32"/>
  <c r="B36" i="32"/>
  <c r="G37" i="32"/>
  <c r="F37" i="32"/>
  <c r="E37" i="32"/>
  <c r="C37" i="32"/>
  <c r="B37" i="32"/>
  <c r="G24" i="31"/>
  <c r="B41" i="31" s="1"/>
  <c r="G39" i="31"/>
  <c r="F39" i="31"/>
  <c r="E39" i="31"/>
  <c r="D39" i="31"/>
  <c r="C39" i="31"/>
  <c r="B39" i="31"/>
  <c r="G40" i="31"/>
  <c r="F40" i="31"/>
  <c r="E40" i="31"/>
  <c r="D40" i="31"/>
  <c r="C40" i="31"/>
  <c r="B40" i="31"/>
  <c r="G21" i="31"/>
  <c r="G26" i="31" s="1"/>
  <c r="G34" i="31"/>
  <c r="F34" i="31"/>
  <c r="E34" i="31"/>
  <c r="C34" i="31"/>
  <c r="B34" i="31"/>
  <c r="G35" i="31"/>
  <c r="F35" i="31"/>
  <c r="E35" i="31"/>
  <c r="C35" i="31"/>
  <c r="B35" i="31"/>
  <c r="G36" i="31"/>
  <c r="F36" i="31"/>
  <c r="E36" i="31"/>
  <c r="C36" i="31"/>
  <c r="B36" i="31"/>
  <c r="G37" i="31"/>
  <c r="F37" i="31"/>
  <c r="E37" i="31"/>
  <c r="C37" i="31"/>
  <c r="B37" i="31"/>
  <c r="G24" i="30"/>
  <c r="B41" i="30" s="1"/>
  <c r="G39" i="30"/>
  <c r="F39" i="30"/>
  <c r="E39" i="30"/>
  <c r="D39" i="30"/>
  <c r="C39" i="30"/>
  <c r="B39" i="30"/>
  <c r="G40" i="30"/>
  <c r="F40" i="30"/>
  <c r="E40" i="30"/>
  <c r="D40" i="30"/>
  <c r="C40" i="30"/>
  <c r="B40" i="30"/>
  <c r="G21" i="30"/>
  <c r="G26" i="30" s="1"/>
  <c r="G34" i="30"/>
  <c r="F34" i="30"/>
  <c r="E34" i="30"/>
  <c r="C34" i="30"/>
  <c r="B34" i="30"/>
  <c r="G35" i="30"/>
  <c r="F35" i="30"/>
  <c r="E35" i="30"/>
  <c r="C35" i="30"/>
  <c r="B35" i="30"/>
  <c r="G36" i="30"/>
  <c r="F36" i="30"/>
  <c r="E36" i="30"/>
  <c r="C36" i="30"/>
  <c r="B36" i="30"/>
  <c r="G37" i="30"/>
  <c r="F37" i="30"/>
  <c r="E37" i="30"/>
  <c r="C37" i="30"/>
  <c r="B37" i="30"/>
  <c r="G39" i="14"/>
  <c r="F39" i="14"/>
  <c r="E39" i="14"/>
  <c r="D39" i="14"/>
  <c r="C39" i="14"/>
  <c r="B39" i="14"/>
  <c r="G40" i="14"/>
  <c r="F40" i="14"/>
  <c r="E40" i="14"/>
  <c r="D40" i="14"/>
  <c r="C40" i="14"/>
  <c r="B40" i="14"/>
  <c r="G34" i="14"/>
  <c r="F34" i="14"/>
  <c r="E34" i="14"/>
  <c r="C34" i="14"/>
  <c r="B34" i="14"/>
  <c r="G35" i="14"/>
  <c r="F35" i="14"/>
  <c r="E35" i="14"/>
  <c r="C35" i="14"/>
  <c r="B35" i="14"/>
  <c r="G36" i="14"/>
  <c r="F36" i="14"/>
  <c r="E36" i="14"/>
  <c r="C36" i="14"/>
  <c r="B36" i="14"/>
  <c r="G37" i="14"/>
  <c r="F37" i="14"/>
  <c r="E37" i="14"/>
  <c r="C37" i="14"/>
  <c r="B37" i="14"/>
  <c r="D43" i="39"/>
  <c r="D45" i="39" s="1"/>
  <c r="B26" i="14"/>
  <c r="C26" i="14"/>
  <c r="D26" i="14"/>
  <c r="E26" i="14"/>
  <c r="F26" i="14"/>
  <c r="G26" i="38"/>
  <c r="B26" i="38"/>
  <c r="C26" i="38"/>
  <c r="D26" i="38"/>
  <c r="E26" i="38"/>
  <c r="F26" i="38"/>
  <c r="B26" i="39"/>
  <c r="C26" i="39"/>
  <c r="D26" i="39"/>
  <c r="E26" i="39"/>
  <c r="F26" i="39"/>
  <c r="G26" i="41"/>
  <c r="B26" i="41"/>
  <c r="C26" i="41"/>
  <c r="D26" i="41"/>
  <c r="E26" i="41"/>
  <c r="F26" i="41"/>
  <c r="B26" i="37"/>
  <c r="C26" i="37"/>
  <c r="D26" i="37"/>
  <c r="E26" i="37"/>
  <c r="F26" i="37"/>
  <c r="B26" i="36"/>
  <c r="C26" i="36"/>
  <c r="D26" i="36"/>
  <c r="E26" i="36"/>
  <c r="F26" i="36"/>
  <c r="B26" i="43"/>
  <c r="C26" i="43"/>
  <c r="D26" i="43"/>
  <c r="E26" i="43"/>
  <c r="F26" i="43"/>
  <c r="B26" i="34"/>
  <c r="C26" i="34"/>
  <c r="D26" i="34"/>
  <c r="E26" i="34"/>
  <c r="F26" i="34"/>
  <c r="B26" i="33"/>
  <c r="C26" i="33"/>
  <c r="D26" i="33"/>
  <c r="E26" i="33"/>
  <c r="F26" i="33"/>
  <c r="B26" i="32"/>
  <c r="C26" i="32"/>
  <c r="D26" i="32"/>
  <c r="E26" i="32"/>
  <c r="F26" i="32"/>
  <c r="B26" i="31"/>
  <c r="C26" i="31"/>
  <c r="D26" i="31"/>
  <c r="E26" i="31"/>
  <c r="F26" i="31"/>
  <c r="B26" i="30"/>
  <c r="C26" i="30"/>
  <c r="D26" i="30"/>
  <c r="E26" i="30"/>
  <c r="F26" i="30"/>
  <c r="G41" i="14" l="1"/>
  <c r="G41" i="39"/>
  <c r="B41" i="14"/>
  <c r="D41" i="14"/>
  <c r="D43" i="14" s="1"/>
  <c r="D45" i="14" s="1"/>
  <c r="E41" i="39"/>
  <c r="C38" i="41"/>
  <c r="C43" i="41" s="1"/>
  <c r="C45" i="41" s="1"/>
  <c r="F38" i="39"/>
  <c r="F45" i="39" s="1"/>
  <c r="C41" i="38"/>
  <c r="D41" i="38"/>
  <c r="D43" i="38" s="1"/>
  <c r="D45" i="38" s="1"/>
  <c r="E41" i="38"/>
  <c r="F41" i="38"/>
  <c r="G41" i="38"/>
  <c r="B38" i="38"/>
  <c r="B43" i="38" s="1"/>
  <c r="B45" i="38" s="1"/>
  <c r="C38" i="38"/>
  <c r="C43" i="38" s="1"/>
  <c r="C45" i="38" s="1"/>
  <c r="E38" i="38"/>
  <c r="E45" i="38" s="1"/>
  <c r="F38" i="38"/>
  <c r="F45" i="38" s="1"/>
  <c r="G38" i="38"/>
  <c r="G45" i="38" s="1"/>
  <c r="G45" i="39"/>
  <c r="E45" i="39"/>
  <c r="C38" i="39"/>
  <c r="C43" i="39" s="1"/>
  <c r="C45" i="39" s="1"/>
  <c r="B38" i="39"/>
  <c r="B43" i="39" s="1"/>
  <c r="B45" i="39" s="1"/>
  <c r="F45" i="41"/>
  <c r="D41" i="41"/>
  <c r="D43" i="41" s="1"/>
  <c r="D45" i="41" s="1"/>
  <c r="B38" i="41"/>
  <c r="B43" i="41" s="1"/>
  <c r="B45" i="41" s="1"/>
  <c r="E38" i="41"/>
  <c r="E45" i="41" s="1"/>
  <c r="C41" i="37"/>
  <c r="D41" i="37"/>
  <c r="D43" i="37" s="1"/>
  <c r="D45" i="37" s="1"/>
  <c r="E41" i="37"/>
  <c r="F41" i="37"/>
  <c r="G41" i="37"/>
  <c r="B38" i="37"/>
  <c r="B43" i="37" s="1"/>
  <c r="B45" i="37" s="1"/>
  <c r="C38" i="37"/>
  <c r="C43" i="37" s="1"/>
  <c r="C45" i="37" s="1"/>
  <c r="E38" i="37"/>
  <c r="E45" i="37" s="1"/>
  <c r="F38" i="37"/>
  <c r="G38" i="37"/>
  <c r="G45" i="37" s="1"/>
  <c r="C41" i="36"/>
  <c r="D41" i="36"/>
  <c r="D43" i="36" s="1"/>
  <c r="D45" i="36" s="1"/>
  <c r="E41" i="36"/>
  <c r="F41" i="36"/>
  <c r="G41" i="36"/>
  <c r="B38" i="36"/>
  <c r="B43" i="36" s="1"/>
  <c r="B45" i="36" s="1"/>
  <c r="C38" i="36"/>
  <c r="C43" i="36" s="1"/>
  <c r="C45" i="36" s="1"/>
  <c r="E38" i="36"/>
  <c r="E45" i="36" s="1"/>
  <c r="F38" i="36"/>
  <c r="F45" i="36" s="1"/>
  <c r="G38" i="36"/>
  <c r="G45" i="36" s="1"/>
  <c r="C41" i="43"/>
  <c r="D41" i="43"/>
  <c r="D43" i="43" s="1"/>
  <c r="D45" i="43" s="1"/>
  <c r="E41" i="43"/>
  <c r="F41" i="43"/>
  <c r="G41" i="43"/>
  <c r="B38" i="43"/>
  <c r="B43" i="43" s="1"/>
  <c r="B45" i="43" s="1"/>
  <c r="C38" i="43"/>
  <c r="C43" i="43" s="1"/>
  <c r="C45" i="43" s="1"/>
  <c r="E38" i="43"/>
  <c r="E45" i="43" s="1"/>
  <c r="F38" i="43"/>
  <c r="G38" i="43"/>
  <c r="G45" i="43" s="1"/>
  <c r="C41" i="34"/>
  <c r="D41" i="34"/>
  <c r="D43" i="34" s="1"/>
  <c r="D45" i="34" s="1"/>
  <c r="E41" i="34"/>
  <c r="F41" i="34"/>
  <c r="G41" i="34"/>
  <c r="B38" i="34"/>
  <c r="B43" i="34" s="1"/>
  <c r="B45" i="34" s="1"/>
  <c r="C38" i="34"/>
  <c r="C43" i="34" s="1"/>
  <c r="C45" i="34" s="1"/>
  <c r="E38" i="34"/>
  <c r="E45" i="34" s="1"/>
  <c r="F38" i="34"/>
  <c r="G38" i="34"/>
  <c r="G45" i="34" s="1"/>
  <c r="C41" i="33"/>
  <c r="D41" i="33"/>
  <c r="D43" i="33" s="1"/>
  <c r="D45" i="33" s="1"/>
  <c r="E41" i="33"/>
  <c r="F41" i="33"/>
  <c r="G41" i="33"/>
  <c r="B38" i="33"/>
  <c r="B43" i="33" s="1"/>
  <c r="B45" i="33" s="1"/>
  <c r="C38" i="33"/>
  <c r="C43" i="33" s="1"/>
  <c r="C45" i="33" s="1"/>
  <c r="E38" i="33"/>
  <c r="E45" i="33" s="1"/>
  <c r="F38" i="33"/>
  <c r="G38" i="33"/>
  <c r="G45" i="33" s="1"/>
  <c r="C41" i="32"/>
  <c r="D41" i="32"/>
  <c r="D43" i="32" s="1"/>
  <c r="D45" i="32" s="1"/>
  <c r="E41" i="32"/>
  <c r="F41" i="32"/>
  <c r="G41" i="32"/>
  <c r="B38" i="32"/>
  <c r="B43" i="32" s="1"/>
  <c r="B45" i="32" s="1"/>
  <c r="C38" i="32"/>
  <c r="C43" i="32" s="1"/>
  <c r="C45" i="32" s="1"/>
  <c r="E38" i="32"/>
  <c r="E45" i="32" s="1"/>
  <c r="F38" i="32"/>
  <c r="G38" i="32"/>
  <c r="G45" i="32" s="1"/>
  <c r="C41" i="31"/>
  <c r="D41" i="31"/>
  <c r="D43" i="31" s="1"/>
  <c r="D45" i="31" s="1"/>
  <c r="E41" i="31"/>
  <c r="F41" i="31"/>
  <c r="G41" i="31"/>
  <c r="B38" i="31"/>
  <c r="B43" i="31" s="1"/>
  <c r="B45" i="31" s="1"/>
  <c r="C38" i="31"/>
  <c r="C43" i="31" s="1"/>
  <c r="C45" i="31" s="1"/>
  <c r="E38" i="31"/>
  <c r="E45" i="31" s="1"/>
  <c r="F38" i="31"/>
  <c r="F45" i="31" s="1"/>
  <c r="G38" i="31"/>
  <c r="G45" i="31" s="1"/>
  <c r="C41" i="30"/>
  <c r="D41" i="30"/>
  <c r="D43" i="30" s="1"/>
  <c r="D45" i="30" s="1"/>
  <c r="E41" i="30"/>
  <c r="F41" i="30"/>
  <c r="G41" i="30"/>
  <c r="B38" i="30"/>
  <c r="B43" i="30" s="1"/>
  <c r="B45" i="30" s="1"/>
  <c r="C38" i="30"/>
  <c r="C43" i="30" s="1"/>
  <c r="C45" i="30" s="1"/>
  <c r="E38" i="30"/>
  <c r="E45" i="30" s="1"/>
  <c r="F38" i="30"/>
  <c r="G38" i="30"/>
  <c r="G45" i="30" s="1"/>
  <c r="C41" i="14"/>
  <c r="E41" i="14"/>
  <c r="F41" i="14"/>
  <c r="B38" i="14"/>
  <c r="B43" i="14" s="1"/>
  <c r="B45" i="14" s="1"/>
  <c r="C38" i="14"/>
  <c r="E38" i="14"/>
  <c r="E45" i="14" s="1"/>
  <c r="F38" i="14"/>
  <c r="F45" i="14" s="1"/>
  <c r="G38" i="14"/>
  <c r="G45" i="14" s="1"/>
  <c r="B52" i="27"/>
  <c r="F45" i="30" l="1"/>
  <c r="C43" i="14"/>
  <c r="C45" i="14" s="1"/>
  <c r="F45" i="32"/>
  <c r="F45" i="33"/>
  <c r="F45" i="34"/>
  <c r="F45" i="43"/>
  <c r="F45" i="37"/>
  <c r="B54" i="27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<sst xmlns="http://schemas.openxmlformats.org/spreadsheetml/2006/main" count="1014" uniqueCount="92">
  <si>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</si>
  <si>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</si>
  <si>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</si>
  <si>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</si>
  <si>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</si>
  <si>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</si>
  <si>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</si>
  <si>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</si>
  <si>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</si>
  <si>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</si>
  <si>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</si>
  <si>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</si>
  <si>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</si>
  <si>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</si>
  <si>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</si>
  <si>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</si>
  <si>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</si>
  <si>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</si>
  <si>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</si>
  <si>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</si>
  <si>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</si>
  <si>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</si>
  <si>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</si>
  <si>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</si>
  <si>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</si>
  <si>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</si>
  <si>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</si>
  <si>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</si>
  <si>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</si>
  <si>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</si>
  <si>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</si>
  <si>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</si>
  <si>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</si>
  <si>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</si>
  <si>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</si>
  <si>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</si>
  <si>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</si>
  <si>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</si>
  <si>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</si>
  <si>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</si>
  <si>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</si>
  <si>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</si>
  <si>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</si>
  <si>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</si>
  <si>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</si>
  <si>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</si>
  <si>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</si>
  <si>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</si>
  <si>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</si>
  <si>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</si>
  <si>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</si>
  <si>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</si>
  <si>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</si>
  <si>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</si>
  <si>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</si>
  <si>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 xml:space="preserve">FPM 1%  E.C. 84/2014 </t>
  </si>
  <si>
    <t xml:space="preserve">FPM 1% E.C. 55/2007 </t>
  </si>
  <si>
    <t>EMENDA CONSTITUCIONAL 112/2021</t>
  </si>
  <si>
    <t>MINISTÉRIO DA FAZENDA - MF</t>
  </si>
  <si>
    <t>FPM 0,5% E.C. 112/2021</t>
  </si>
  <si>
    <t>Observação:</t>
  </si>
  <si>
    <t>Receita classificada referente ao período de  21/11/2026 a 20/12/2026</t>
  </si>
  <si>
    <t>Crédito efetuado em 10/12/2026</t>
  </si>
  <si>
    <t>Receita classificada referente ao período de 21/10/2026 a 20/11/2026</t>
  </si>
  <si>
    <t>Receita classificada referente ao período de 21/09/2026 a 20/10/2026</t>
  </si>
  <si>
    <t>Receita classificada referente ao período de  21/08/2026 a 20/09/2026</t>
  </si>
  <si>
    <t>Arrecadação acumulada de janeiro/2026 até agosto/2026.</t>
  </si>
  <si>
    <t>Receita classificada referente ao período de 01/01/2026 a 31/08/2026</t>
  </si>
  <si>
    <t>ARRECADAÇÃO
LÍQUIDA
(jan - ago 2026)</t>
  </si>
  <si>
    <t>MUNICÍPIOS
FPM EC112
(1% - 2026)</t>
  </si>
  <si>
    <t>REPASSE
FPM EC112
2026</t>
  </si>
  <si>
    <t>Crédito efetuado em 10/09/2026</t>
  </si>
  <si>
    <t>Receita classificada referente ao período de 21/07/2026 a 20/08/2026</t>
  </si>
  <si>
    <t>Receita classificada referente ao período de 21/06/2026 a 20/07/2026</t>
  </si>
  <si>
    <t>Crédito efetuado em 10/07/2026.</t>
  </si>
  <si>
    <t>Receita classificada referente ao período de 21/05/2026 a 20/06/2026</t>
  </si>
  <si>
    <t>Receita classificada referente ao período de 21/04/2026 a 20/05/2026</t>
  </si>
  <si>
    <t>Receita classificada referente ao período de 21/03/2026 a 20/04/2026</t>
  </si>
  <si>
    <t>Receita classificada referente ao período de 21/02/2026 a 20/03/2026</t>
  </si>
  <si>
    <t>Receita classificada referente ao período de 21/01/2026 a 20/02/2026</t>
  </si>
  <si>
    <t>Receita classificada referente ao período de 21/12/2025 a 20/01/2026</t>
  </si>
  <si>
    <t>Arrecadação acumulada de dezembro/2025 até novembro/2026.</t>
  </si>
  <si>
    <t>Receita classificada referente ao período de 01/12/2025 a 30/11/2026</t>
  </si>
  <si>
    <t>Arrecadação acumulada de setembro/2025 até dezembro/2025</t>
  </si>
  <si>
    <t>Receita classificada referente ao período de 01/09/2025 a 31/12/2025</t>
  </si>
  <si>
    <t>Arrecadação acumulada de setembro/2025 até agosto/2026.</t>
  </si>
  <si>
    <t>ARRECADAÇÃO
LÍQUIDA
(set - dez 2025)</t>
  </si>
  <si>
    <t>MUNICÍPIOS
FPM EC112
(0,5% - 2025)</t>
  </si>
  <si>
    <t>Receita classificada referente ao período de 01/09/2025 a 31/08/2026</t>
  </si>
  <si>
    <t>Arrecadação acumulada de julho/2025 a junho/2026.</t>
  </si>
  <si>
    <t>Receita classificada referente ao período de 01/07/2025 a 30/06/2026.</t>
  </si>
  <si>
    <t>COORDENAÇÃO-GERAL DE TRANSFERÊNCIAS INTERGOVERNAMENTAIS - COINT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</si>
</sst>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4" fontId="2" fillId="2" borderId="12" xfId="1" applyNumberFormat="1" applyFont="1" applyFill="1" applyBorder="1" applyAlignment="1">
      <alignment horizontal="center"/>
    </xf>
    <xf numFmtId="4" fontId="0" fillId="2" borderId="0" xfId="0" applyNumberFormat="1" applyFill="1"/>
    <xf numFmtId="164" fontId="2" fillId="2" borderId="0" xfId="1" applyNumberFormat="1" applyFont="1" applyFill="1" applyBorder="1" applyAlignment="1">
      <alignment horizontal="center"/>
    </xf>
    <xf numFmtId="0" fontId="2" fillId="2" borderId="0" xfId="3" applyFont="1" applyFill="1" applyAlignment="1">
      <alignment horizontal="center"/>
    </xf>
    <xf numFmtId="0" fontId="1" fillId="2" borderId="0" xfId="3" applyFill="1"/>
    <xf numFmtId="0" fontId="3" fillId="2" borderId="7" xfId="3" applyFont="1" applyFill="1" applyBorder="1"/>
    <xf numFmtId="0" fontId="2" fillId="2" borderId="0" xfId="3" applyFont="1" applyFill="1" applyAlignment="1">
      <alignment horizontal="center" vertical="center"/>
    </xf>
    <xf numFmtId="0" fontId="3" fillId="2" borderId="0" xfId="3" applyFont="1" applyFill="1"/>
    <xf numFmtId="0" fontId="2" fillId="2" borderId="5" xfId="3" applyFont="1" applyFill="1" applyBorder="1" applyAlignment="1">
      <alignment horizontal="center"/>
    </xf>
    <xf numFmtId="0" fontId="4" fillId="2" borderId="0" xfId="3" applyFont="1" applyFill="1"/>
    <xf numFmtId="0" fontId="3" fillId="2" borderId="0" xfId="3" applyFont="1" applyFill="1" applyAlignment="1" applyProtection="1">
      <alignment horizontal="left"/>
      <protection locked="0"/>
    </xf>
    <xf numFmtId="165" fontId="2" fillId="2" borderId="0" xfId="1" applyNumberFormat="1" applyFont="1" applyFill="1" applyBorder="1" applyAlignment="1">
      <alignment horizontal="right"/>
    </xf>
    <xf numFmtId="49" fontId="2" fillId="2" borderId="0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/>
    <xf numFmtId="168" fontId="3" fillId="2" borderId="0" xfId="1" applyNumberFormat="1" applyFont="1" applyFill="1" applyBorder="1"/>
    <xf numFmtId="165" fontId="2" fillId="2" borderId="2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4" fontId="3" fillId="2" borderId="0" xfId="1" applyFont="1" applyFill="1" applyBorder="1"/>
    <xf numFmtId="165" fontId="3" fillId="0" borderId="1" xfId="1" applyNumberFormat="1" applyFont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7" fontId="2" fillId="2" borderId="0" xfId="1" applyNumberFormat="1" applyFont="1" applyFill="1" applyAlignment="1">
      <alignment horizontal="center"/>
    </xf>
    <xf numFmtId="0" fontId="2" fillId="2" borderId="0" xfId="3" applyFont="1" applyFill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164" fontId="2" fillId="2" borderId="12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3" fillId="2" borderId="0" xfId="3" applyFont="1" applyFill="1" applyAlignment="1" applyProtection="1">
      <alignment horizontal="left"/>
      <protection locked="0"/>
    </xf>
    <xf numFmtId="164" fontId="2" fillId="2" borderId="0" xfId="1" applyNumberFormat="1" applyFont="1" applyFill="1" applyAlignment="1">
      <alignment horizontal="center"/>
    </xf>
  </cellXfs>
  <cellStyles count="4">
    <cellStyle name="Normal" xfId="0" builtinId="0"/>
    <cellStyle name="Normal 3" xfId="3" xr:uid="{3326C955-773A-4BA4-9D9F-3E2284C69168}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1773555</xdr:colOff>
      <xdr:row>1</xdr:row>
      <xdr:rowOff>1469390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>
      <selection activeCell="B22" sqref="B22:F23"/>
    </sheetView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10" width="9.109375" style="1"/>
    <col min="11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58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91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46023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>
        <v>3882568.1352900001</v>
      </c>
      <c r="C17" s="66">
        <v>0</v>
      </c>
      <c r="D17" s="66">
        <v>0</v>
      </c>
      <c r="E17" s="66">
        <v>0</v>
      </c>
      <c r="F17" s="66">
        <v>24119.700299999997</v>
      </c>
      <c r="G17" s="66">
        <f>B17-C17-D17-E17-F17</f>
        <v>3858448.43499</v>
      </c>
    </row>
    <row r="18" spans="1:12" x14ac:dyDescent="0.25">
      <c r="A18" s="1" t="s">
        <v>24</v>
      </c>
      <c r="B18" s="11">
        <v>18483550.172619998</v>
      </c>
      <c r="C18" s="11">
        <v>0</v>
      </c>
      <c r="D18" s="11">
        <v>0</v>
      </c>
      <c r="E18" s="11">
        <v>374.61766999999998</v>
      </c>
      <c r="F18" s="11">
        <v>5315548.5200399999</v>
      </c>
      <c r="G18" s="11">
        <f t="shared" ref="G18:G23" si="0">B18-C18-D18-E18-F18</f>
        <v>13167627.034909999</v>
      </c>
    </row>
    <row r="19" spans="1:12" x14ac:dyDescent="0.25">
      <c r="A19" s="1" t="s">
        <v>23</v>
      </c>
      <c r="B19" s="11">
        <v>64077447.198299997</v>
      </c>
      <c r="C19" s="11">
        <v>0</v>
      </c>
      <c r="D19" s="11">
        <v>0</v>
      </c>
      <c r="E19" s="11">
        <v>0</v>
      </c>
      <c r="F19" s="11">
        <v>680247.34814000002</v>
      </c>
      <c r="G19" s="11">
        <f t="shared" si="0"/>
        <v>63397199.850159995</v>
      </c>
    </row>
    <row r="20" spans="1:12" x14ac:dyDescent="0.25">
      <c r="A20" s="1" t="s">
        <v>29</v>
      </c>
      <c r="B20" s="11">
        <v>1683472.6793500001</v>
      </c>
      <c r="C20" s="11">
        <v>0</v>
      </c>
      <c r="D20" s="11">
        <v>0</v>
      </c>
      <c r="E20" s="11">
        <v>0</v>
      </c>
      <c r="F20" s="11">
        <v>712.3926100000001</v>
      </c>
      <c r="G20" s="11">
        <f t="shared" si="0"/>
        <v>1682760.2867400001</v>
      </c>
    </row>
    <row r="21" spans="1:12" s="14" customFormat="1" ht="15.6" x14ac:dyDescent="0.3">
      <c r="A21" s="12" t="s">
        <v>26</v>
      </c>
      <c r="B21" s="13">
        <f>SUM(B17:B20)</f>
        <v>88127038.185560003</v>
      </c>
      <c r="C21" s="13">
        <f t="shared" ref="C21:E21" si="1">SUM(C17:C20)</f>
        <v>0</v>
      </c>
      <c r="D21" s="13">
        <f t="shared" si="1"/>
        <v>0</v>
      </c>
      <c r="E21" s="13">
        <f t="shared" si="1"/>
        <v>374.61766999999998</v>
      </c>
      <c r="F21" s="13">
        <f>SUM(F17:F20)</f>
        <v>6020627.9610900003</v>
      </c>
      <c r="G21" s="13">
        <f>SUM(G17:G20)</f>
        <v>82106035.60679999</v>
      </c>
    </row>
    <row r="22" spans="1:12" x14ac:dyDescent="0.25">
      <c r="A22" s="1" t="s">
        <v>27</v>
      </c>
      <c r="B22" s="11">
        <v>7306499.4552600002</v>
      </c>
      <c r="C22" s="11">
        <v>0</v>
      </c>
      <c r="D22" s="11">
        <v>0</v>
      </c>
      <c r="E22" s="11">
        <v>0</v>
      </c>
      <c r="F22" s="11">
        <v>471636.21420000005</v>
      </c>
      <c r="G22" s="11">
        <f t="shared" si="0"/>
        <v>6834863.2410599999</v>
      </c>
    </row>
    <row r="23" spans="1:12" x14ac:dyDescent="0.25">
      <c r="A23" s="1" t="s">
        <v>28</v>
      </c>
      <c r="B23" s="11">
        <v>152421.31812000001</v>
      </c>
      <c r="C23" s="11">
        <v>0</v>
      </c>
      <c r="D23" s="11">
        <v>0</v>
      </c>
      <c r="E23" s="11">
        <v>0</v>
      </c>
      <c r="F23" s="11">
        <v>422.51955000000004</v>
      </c>
      <c r="G23" s="11">
        <f t="shared" si="0"/>
        <v>151998.79857000001</v>
      </c>
    </row>
    <row r="24" spans="1:12" s="14" customFormat="1" ht="15.6" x14ac:dyDescent="0.3">
      <c r="A24" s="12" t="s">
        <v>26</v>
      </c>
      <c r="B24" s="13">
        <f>SUM(B22:B23)</f>
        <v>7458920.7733800001</v>
      </c>
      <c r="C24" s="13">
        <f t="shared" ref="C24:F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472058.73375000007</v>
      </c>
      <c r="G24" s="13">
        <f>SUM(G22:G23)</f>
        <v>6986862.0396299995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95585958.958939999</v>
      </c>
      <c r="C26" s="17">
        <f t="shared" ref="C26:F26" si="3">SUM(C24,C21)</f>
        <v>0</v>
      </c>
      <c r="D26" s="17">
        <f t="shared" si="3"/>
        <v>0</v>
      </c>
      <c r="E26" s="17">
        <f t="shared" si="3"/>
        <v>374.61766999999998</v>
      </c>
      <c r="F26" s="17">
        <f t="shared" si="3"/>
        <v>6492686.69484</v>
      </c>
      <c r="G26" s="17">
        <f>SUM(G24,G21)</f>
        <v>89092897.646429986</v>
      </c>
      <c r="L26" s="44"/>
    </row>
    <row r="27" spans="1:12" ht="15.6" x14ac:dyDescent="0.3">
      <c r="A27" s="14"/>
      <c r="K27" s="31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  <c r="K29" s="31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868150.89787275007</v>
      </c>
      <c r="C34" s="11">
        <f>21.5%*$G17</f>
        <v>829566.41352285002</v>
      </c>
      <c r="D34" s="11"/>
      <c r="E34" s="11">
        <f>1.8%*$G17</f>
        <v>69452.071829820008</v>
      </c>
      <c r="F34" s="11">
        <f t="shared" ref="F34:G36" si="4">0.6%*$G17</f>
        <v>23150.69060994</v>
      </c>
      <c r="G34" s="11">
        <f t="shared" si="4"/>
        <v>23150.69060994</v>
      </c>
    </row>
    <row r="35" spans="1:7" x14ac:dyDescent="0.25">
      <c r="A35" s="1" t="s">
        <v>24</v>
      </c>
      <c r="B35" s="11">
        <f>22.5%*$G18</f>
        <v>2962716.0828547496</v>
      </c>
      <c r="C35" s="11">
        <f>21.5%*$G18</f>
        <v>2831039.8125056499</v>
      </c>
      <c r="D35" s="11"/>
      <c r="E35" s="11">
        <f>1.8%*$G18</f>
        <v>237017.28662838001</v>
      </c>
      <c r="F35" s="11">
        <f t="shared" si="4"/>
        <v>79005.762209459994</v>
      </c>
      <c r="G35" s="11">
        <f t="shared" si="4"/>
        <v>79005.762209459994</v>
      </c>
    </row>
    <row r="36" spans="1:7" x14ac:dyDescent="0.25">
      <c r="A36" s="1" t="s">
        <v>23</v>
      </c>
      <c r="B36" s="11">
        <f>22.5%*$G19</f>
        <v>14264369.966286</v>
      </c>
      <c r="C36" s="11">
        <f>21.5%*$G19</f>
        <v>13630397.967784399</v>
      </c>
      <c r="D36" s="11"/>
      <c r="E36" s="11">
        <f>1.8%*$G19</f>
        <v>1141149.5973028801</v>
      </c>
      <c r="F36" s="11">
        <f t="shared" si="4"/>
        <v>380383.19910095999</v>
      </c>
      <c r="G36" s="11">
        <f t="shared" si="4"/>
        <v>380383.19910095999</v>
      </c>
    </row>
    <row r="37" spans="1:7" x14ac:dyDescent="0.25">
      <c r="A37" s="1" t="s">
        <v>29</v>
      </c>
      <c r="B37" s="11">
        <f>22.5%*$G20</f>
        <v>378621.06451650005</v>
      </c>
      <c r="C37" s="11">
        <f>21.5%*($G20)</f>
        <v>361793.46164910001</v>
      </c>
      <c r="D37" s="11"/>
      <c r="E37" s="11">
        <f>1.8%*($G20)</f>
        <v>30289.685161320005</v>
      </c>
      <c r="F37" s="11">
        <f>0.6%*($G20)</f>
        <v>10096.56172044</v>
      </c>
      <c r="G37" s="11">
        <f>0.6%*($G20)</f>
        <v>10096.56172044</v>
      </c>
    </row>
    <row r="38" spans="1:7" s="14" customFormat="1" ht="15.6" x14ac:dyDescent="0.3">
      <c r="A38" s="12" t="s">
        <v>26</v>
      </c>
      <c r="B38" s="13">
        <f>SUM(B34:B37)</f>
        <v>18473858.011530001</v>
      </c>
      <c r="C38" s="13">
        <f>SUM(C34:C37)</f>
        <v>17652797.655462001</v>
      </c>
      <c r="D38" s="13"/>
      <c r="E38" s="13">
        <f>SUM(E34:E37)</f>
        <v>1477908.6409224002</v>
      </c>
      <c r="F38" s="13">
        <f>SUM(F34:F37)</f>
        <v>492636.21364079998</v>
      </c>
      <c r="G38" s="13">
        <f>SUM(G34:G37)</f>
        <v>492636.21364079998</v>
      </c>
    </row>
    <row r="39" spans="1:7" x14ac:dyDescent="0.25">
      <c r="A39" s="1" t="s">
        <v>27</v>
      </c>
      <c r="B39" s="11">
        <f>22.5%*$G22</f>
        <v>1537844.2292385001</v>
      </c>
      <c r="C39" s="11">
        <f>21.5%*$G22</f>
        <v>1469495.5968279</v>
      </c>
      <c r="D39" s="11">
        <f>10%*$G22</f>
        <v>683486.32410600001</v>
      </c>
      <c r="E39" s="11">
        <f>1.8%*$G22</f>
        <v>123027.53833908001</v>
      </c>
      <c r="F39" s="11">
        <f>0.6%*$G22</f>
        <v>41009.179446360002</v>
      </c>
      <c r="G39" s="11">
        <f>0.6%*$G22</f>
        <v>41009.179446360002</v>
      </c>
    </row>
    <row r="40" spans="1:7" x14ac:dyDescent="0.25">
      <c r="A40" s="1" t="s">
        <v>28</v>
      </c>
      <c r="B40" s="11">
        <f>22.5%*$G23</f>
        <v>34199.729678250005</v>
      </c>
      <c r="C40" s="11">
        <f>21.5%*$G23</f>
        <v>32679.741692550004</v>
      </c>
      <c r="D40" s="11">
        <f>10%*$G23</f>
        <v>15199.879857000002</v>
      </c>
      <c r="E40" s="11">
        <f>1.8%*$G23</f>
        <v>2735.9783742600007</v>
      </c>
      <c r="F40" s="11">
        <f>0.6%*$G23</f>
        <v>911.99279142000012</v>
      </c>
      <c r="G40" s="11">
        <f>0.6%*$G23</f>
        <v>911.99279142000012</v>
      </c>
    </row>
    <row r="41" spans="1:7" s="14" customFormat="1" ht="15.6" x14ac:dyDescent="0.3">
      <c r="A41" s="12" t="s">
        <v>26</v>
      </c>
      <c r="B41" s="13">
        <f t="shared" ref="B41:G41" si="5">SUM(B39:B40)</f>
        <v>1572043.95891675</v>
      </c>
      <c r="C41" s="13">
        <f t="shared" si="5"/>
        <v>1502175.3385204501</v>
      </c>
      <c r="D41" s="13">
        <f t="shared" si="5"/>
        <v>698686.20396299998</v>
      </c>
      <c r="E41" s="13">
        <f t="shared" si="5"/>
        <v>125763.51671334001</v>
      </c>
      <c r="F41" s="13">
        <f t="shared" si="5"/>
        <v>41921.172237780003</v>
      </c>
      <c r="G41" s="13">
        <f t="shared" si="5"/>
        <v>41921.172237780003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4009180.3940893505</v>
      </c>
      <c r="C43" s="11">
        <f>(C38+C41)*0.2</f>
        <v>3830994.5987964901</v>
      </c>
      <c r="D43" s="11">
        <f>(D38+D41)*0.2</f>
        <v>139737.2407926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6">B38+B41-B43</f>
        <v>16036721.5763574</v>
      </c>
      <c r="C45" s="17">
        <f t="shared" si="6"/>
        <v>15323978.395185959</v>
      </c>
      <c r="D45" s="17">
        <f t="shared" si="6"/>
        <v>558948.96317040001</v>
      </c>
      <c r="E45" s="17">
        <f t="shared" si="6"/>
        <v>1603672.1576357402</v>
      </c>
      <c r="F45" s="17">
        <f t="shared" si="6"/>
        <v>534557.38587857992</v>
      </c>
      <c r="G45" s="17">
        <f t="shared" si="6"/>
        <v>534557.38587857992</v>
      </c>
    </row>
    <row r="46" spans="1:7" ht="15.6" x14ac:dyDescent="0.3">
      <c r="A46" s="21" t="s">
        <v>38</v>
      </c>
    </row>
    <row r="47" spans="1:7" x14ac:dyDescent="0.25">
      <c r="A47" s="68" t="s">
        <v>80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49" spans="1:7" ht="53.25" customHeight="1" x14ac:dyDescent="0.25">
      <c r="A49" s="67"/>
      <c r="B49" s="67"/>
      <c r="C49" s="67"/>
      <c r="D49" s="67"/>
      <c r="E49" s="67"/>
      <c r="F49" s="67"/>
      <c r="G49" s="67"/>
    </row>
    <row r="51" spans="1:7" x14ac:dyDescent="0.25">
      <c r="B51" s="22"/>
      <c r="C51" s="22"/>
      <c r="D51" s="22"/>
    </row>
    <row r="52" spans="1:7" x14ac:dyDescent="0.25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tabSelected="1" view="pageBreakPreview" topLeftCell="A25" zoomScale="60" zoomScaleNormal="80" workbookViewId="0">
      <selection activeCell="K20" sqref="K20"/>
    </sheetView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11" width="9.109375" style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58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91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46054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>
        <v>2845705.5005700001</v>
      </c>
      <c r="C17" s="66">
        <v>0</v>
      </c>
      <c r="D17" s="66">
        <v>0</v>
      </c>
      <c r="E17" s="66">
        <v>0</v>
      </c>
      <c r="F17" s="66">
        <v>35139.611669999998</v>
      </c>
      <c r="G17" s="66">
        <f t="shared" ref="G17:G23" si="0">B17-C17-D17-E17-F17</f>
        <v>2810565.8889000001</v>
      </c>
    </row>
    <row r="18" spans="1:12" x14ac:dyDescent="0.25">
      <c r="A18" s="1" t="s">
        <v>24</v>
      </c>
      <c r="B18" s="11">
        <v>64279705.228809997</v>
      </c>
      <c r="C18" s="11">
        <v>0</v>
      </c>
      <c r="D18" s="11">
        <v>0</v>
      </c>
      <c r="E18" s="11">
        <v>0</v>
      </c>
      <c r="F18" s="11">
        <v>4024540.76988</v>
      </c>
      <c r="G18" s="11">
        <f t="shared" si="0"/>
        <v>60255164.458930001</v>
      </c>
    </row>
    <row r="19" spans="1:12" x14ac:dyDescent="0.25">
      <c r="A19" s="1" t="s">
        <v>23</v>
      </c>
      <c r="B19" s="11">
        <v>40559148.1527</v>
      </c>
      <c r="C19" s="11">
        <v>0</v>
      </c>
      <c r="D19" s="11">
        <v>0</v>
      </c>
      <c r="E19" s="11">
        <v>0</v>
      </c>
      <c r="F19" s="11">
        <v>469945.51274000003</v>
      </c>
      <c r="G19" s="11">
        <f t="shared" si="0"/>
        <v>40089202.639959998</v>
      </c>
    </row>
    <row r="20" spans="1:12" x14ac:dyDescent="0.25">
      <c r="A20" s="1" t="s">
        <v>29</v>
      </c>
      <c r="B20" s="11">
        <v>1539135.41582</v>
      </c>
      <c r="C20" s="11">
        <v>0</v>
      </c>
      <c r="D20" s="11">
        <v>0</v>
      </c>
      <c r="E20" s="11">
        <v>0</v>
      </c>
      <c r="F20" s="11">
        <v>9590.5775400000002</v>
      </c>
      <c r="G20" s="11">
        <f t="shared" si="0"/>
        <v>1529544.83828</v>
      </c>
    </row>
    <row r="21" spans="1:12" s="14" customFormat="1" ht="15.6" x14ac:dyDescent="0.3">
      <c r="A21" s="12" t="s">
        <v>26</v>
      </c>
      <c r="B21" s="13">
        <f>SUM(B17:B20)</f>
        <v>109223694.29789999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4539216.4718300002</v>
      </c>
      <c r="G21" s="13">
        <f>SUM(G17:G20)</f>
        <v>104684477.82607</v>
      </c>
    </row>
    <row r="22" spans="1:12" x14ac:dyDescent="0.25">
      <c r="A22" s="1" t="s">
        <v>27</v>
      </c>
      <c r="B22" s="11">
        <v>7392849.4739300003</v>
      </c>
      <c r="C22" s="11">
        <v>0</v>
      </c>
      <c r="D22" s="11">
        <v>0</v>
      </c>
      <c r="E22" s="11">
        <v>0</v>
      </c>
      <c r="F22" s="11">
        <v>193403.27501999997</v>
      </c>
      <c r="G22" s="11">
        <f t="shared" si="0"/>
        <v>7199446.1989100007</v>
      </c>
    </row>
    <row r="23" spans="1:12" x14ac:dyDescent="0.25">
      <c r="A23" s="1" t="s">
        <v>28</v>
      </c>
      <c r="B23" s="11">
        <v>132803.23075999998</v>
      </c>
      <c r="C23" s="11">
        <v>0</v>
      </c>
      <c r="D23" s="11">
        <v>0</v>
      </c>
      <c r="E23" s="11">
        <v>0</v>
      </c>
      <c r="F23" s="11">
        <v>264.67333000000002</v>
      </c>
      <c r="G23" s="11">
        <f t="shared" si="0"/>
        <v>132538.55742999999</v>
      </c>
    </row>
    <row r="24" spans="1:12" s="14" customFormat="1" ht="15.6" x14ac:dyDescent="0.3">
      <c r="A24" s="12" t="s">
        <v>26</v>
      </c>
      <c r="B24" s="13">
        <f>SUM(B22:B23)</f>
        <v>7525652.70469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193667.94834999996</v>
      </c>
      <c r="G24" s="13">
        <f t="shared" si="2"/>
        <v>7331984.7563400008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116749347.00258999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4732884.4201800004</v>
      </c>
      <c r="G26" s="17">
        <f t="shared" si="3"/>
        <v>112016462.58240999</v>
      </c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632377.32500250009</v>
      </c>
      <c r="C34" s="11">
        <f>21.5%*$G17</f>
        <v>604271.66611350002</v>
      </c>
      <c r="D34" s="11"/>
      <c r="E34" s="11">
        <f>1.8%*$G17</f>
        <v>50590.18600020001</v>
      </c>
      <c r="F34" s="11">
        <f t="shared" ref="F34:G36" si="4">0.6%*$G17</f>
        <v>16863.3953334</v>
      </c>
      <c r="G34" s="11">
        <f t="shared" si="4"/>
        <v>16863.3953334</v>
      </c>
    </row>
    <row r="35" spans="1:7" x14ac:dyDescent="0.25">
      <c r="A35" s="1" t="s">
        <v>24</v>
      </c>
      <c r="B35" s="11">
        <f>22.5%*$G18</f>
        <v>13557412.003259251</v>
      </c>
      <c r="C35" s="11">
        <f>21.5%*$G18</f>
        <v>12954860.35866995</v>
      </c>
      <c r="D35" s="11"/>
      <c r="E35" s="11">
        <f>1.8%*$G18</f>
        <v>1084592.9602607402</v>
      </c>
      <c r="F35" s="11">
        <f t="shared" si="4"/>
        <v>361530.98675357999</v>
      </c>
      <c r="G35" s="11">
        <f t="shared" si="4"/>
        <v>361530.98675357999</v>
      </c>
    </row>
    <row r="36" spans="1:7" x14ac:dyDescent="0.25">
      <c r="A36" s="1" t="s">
        <v>23</v>
      </c>
      <c r="B36" s="11">
        <f>22.5%*$G19</f>
        <v>9020070.5939910002</v>
      </c>
      <c r="C36" s="11">
        <f>21.5%*$G19</f>
        <v>8619178.567591399</v>
      </c>
      <c r="D36" s="11"/>
      <c r="E36" s="11">
        <f>1.8%*$G19</f>
        <v>721605.64751928009</v>
      </c>
      <c r="F36" s="11">
        <f t="shared" si="4"/>
        <v>240535.21583976</v>
      </c>
      <c r="G36" s="11">
        <f t="shared" si="4"/>
        <v>240535.21583976</v>
      </c>
    </row>
    <row r="37" spans="1:7" x14ac:dyDescent="0.25">
      <c r="A37" s="1" t="s">
        <v>29</v>
      </c>
      <c r="B37" s="11">
        <f>22.5%*$G20</f>
        <v>344147.588613</v>
      </c>
      <c r="C37" s="11">
        <f>21.5%*($G20)</f>
        <v>328852.14023020002</v>
      </c>
      <c r="D37" s="11"/>
      <c r="E37" s="11">
        <f>1.8%*($G20)</f>
        <v>27531.807089040005</v>
      </c>
      <c r="F37" s="11">
        <f>0.6%*($G20)</f>
        <v>9177.269029680001</v>
      </c>
      <c r="G37" s="11">
        <f>0.6%*($G20)</f>
        <v>9177.269029680001</v>
      </c>
    </row>
    <row r="38" spans="1:7" s="14" customFormat="1" ht="15.6" x14ac:dyDescent="0.3">
      <c r="A38" s="12" t="s">
        <v>26</v>
      </c>
      <c r="B38" s="13">
        <f>SUM(B34:B37)</f>
        <v>23554007.510865752</v>
      </c>
      <c r="C38" s="13">
        <f>SUM(C34:C37)</f>
        <v>22507162.732605048</v>
      </c>
      <c r="D38" s="13"/>
      <c r="E38" s="13">
        <f>SUM(E34:E37)</f>
        <v>1884320.6008692603</v>
      </c>
      <c r="F38" s="13">
        <f>SUM(F34:F37)</f>
        <v>628106.86695642001</v>
      </c>
      <c r="G38" s="13">
        <f>SUM(G34:G37)</f>
        <v>628106.86695642001</v>
      </c>
    </row>
    <row r="39" spans="1:7" x14ac:dyDescent="0.25">
      <c r="A39" s="1" t="s">
        <v>27</v>
      </c>
      <c r="B39" s="11">
        <f>22.5%*$G22</f>
        <v>1619875.3947547502</v>
      </c>
      <c r="C39" s="11">
        <f>21.5%*$G22</f>
        <v>1547880.9327656501</v>
      </c>
      <c r="D39" s="11">
        <f>10%*$G22</f>
        <v>719944.6198910001</v>
      </c>
      <c r="E39" s="11">
        <f>1.8%*$G22</f>
        <v>129590.03158038003</v>
      </c>
      <c r="F39" s="11">
        <f>0.6%*$G22</f>
        <v>43196.677193460004</v>
      </c>
      <c r="G39" s="11">
        <f>0.6%*$G22</f>
        <v>43196.677193460004</v>
      </c>
    </row>
    <row r="40" spans="1:7" x14ac:dyDescent="0.25">
      <c r="A40" s="1" t="s">
        <v>28</v>
      </c>
      <c r="B40" s="11">
        <f>22.5%*$G23</f>
        <v>29821.175421749998</v>
      </c>
      <c r="C40" s="11">
        <f>21.5%*$G23</f>
        <v>28495.789847449996</v>
      </c>
      <c r="D40" s="11">
        <f>10%*$G23</f>
        <v>13253.855743</v>
      </c>
      <c r="E40" s="11">
        <f>1.8%*$G23</f>
        <v>2385.6940337400001</v>
      </c>
      <c r="F40" s="11">
        <f>0.6%*$G23</f>
        <v>795.23134457999993</v>
      </c>
      <c r="G40" s="11">
        <f>0.6%*$G23</f>
        <v>795.23134457999993</v>
      </c>
    </row>
    <row r="41" spans="1:7" s="14" customFormat="1" ht="15.6" x14ac:dyDescent="0.3">
      <c r="A41" s="12" t="s">
        <v>26</v>
      </c>
      <c r="B41" s="13">
        <f>22.5%*$G24</f>
        <v>1649696.5701765001</v>
      </c>
      <c r="C41" s="13">
        <f>SUM(C39:C40)</f>
        <v>1576376.7226131002</v>
      </c>
      <c r="D41" s="13">
        <f>SUM(D39:D40)</f>
        <v>733198.47563400015</v>
      </c>
      <c r="E41" s="13">
        <f>SUM(E39:E40)</f>
        <v>131975.72561412002</v>
      </c>
      <c r="F41" s="13">
        <f>SUM(F39:F40)</f>
        <v>43991.908538040007</v>
      </c>
      <c r="G41" s="13">
        <f>SUM(G39:G40)</f>
        <v>43991.908538040007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5040740.8162084511</v>
      </c>
      <c r="C43" s="11">
        <f>(C38+C41)*0.2</f>
        <v>4816707.8910436295</v>
      </c>
      <c r="D43" s="11">
        <f>(D38+D41)*0.2</f>
        <v>146639.69512680004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20162963.2648338</v>
      </c>
      <c r="C45" s="17">
        <f t="shared" si="5"/>
        <v>19266831.564174518</v>
      </c>
      <c r="D45" s="17">
        <f t="shared" si="5"/>
        <v>586558.78050720016</v>
      </c>
      <c r="E45" s="17">
        <f t="shared" si="5"/>
        <v>2016296.3264833803</v>
      </c>
      <c r="F45" s="17">
        <f t="shared" si="5"/>
        <v>672098.77549446002</v>
      </c>
      <c r="G45" s="17">
        <f t="shared" si="5"/>
        <v>672098.77549446002</v>
      </c>
    </row>
    <row r="46" spans="1:7" ht="15.6" x14ac:dyDescent="0.3">
      <c r="A46" s="21" t="s">
        <v>38</v>
      </c>
    </row>
    <row r="47" spans="1:7" x14ac:dyDescent="0.25">
      <c r="A47" s="68" t="s">
        <v>79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49" spans="1:7" ht="39" customHeight="1" x14ac:dyDescent="0.25">
      <c r="A49" s="67"/>
      <c r="B49" s="67"/>
      <c r="C49" s="67"/>
      <c r="D49" s="67"/>
      <c r="E49" s="67"/>
      <c r="F49" s="67"/>
      <c r="G49" s="67"/>
    </row>
    <row r="51" spans="1:7" x14ac:dyDescent="0.25">
      <c r="B51" s="22"/>
      <c r="C51" s="22"/>
      <c r="D51" s="22"/>
    </row>
    <row r="52" spans="1:7" x14ac:dyDescent="0.25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L52"/>
  <sheetViews>
    <sheetView topLeftCell="A23" zoomScale="80" zoomScaleNormal="80" workbookViewId="0">
      <selection activeCell="A3" sqref="A3:G3"/>
    </sheetView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11" width="9.109375" style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58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91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46082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6" x14ac:dyDescent="0.3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6" x14ac:dyDescent="0.3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6" x14ac:dyDescent="0.3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6" x14ac:dyDescent="0.3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6" x14ac:dyDescent="0.3">
      <c r="A46" s="21" t="s">
        <v>38</v>
      </c>
    </row>
    <row r="47" spans="1:7" x14ac:dyDescent="0.25">
      <c r="A47" s="68" t="s">
        <v>78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51" spans="2:4" x14ac:dyDescent="0.25">
      <c r="B51" s="22"/>
      <c r="C51" s="22"/>
      <c r="D51" s="22"/>
    </row>
    <row r="52" spans="2:4" x14ac:dyDescent="0.25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66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activeCell="A3" sqref="A3:G3"/>
    </sheetView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11" width="9.109375" style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58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91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46113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6" x14ac:dyDescent="0.3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6" x14ac:dyDescent="0.3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6" x14ac:dyDescent="0.3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6" x14ac:dyDescent="0.3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6" x14ac:dyDescent="0.3">
      <c r="A46" s="21" t="s">
        <v>38</v>
      </c>
    </row>
    <row r="47" spans="1:7" x14ac:dyDescent="0.25">
      <c r="A47" s="68" t="s">
        <v>77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51" spans="2:4" x14ac:dyDescent="0.25">
      <c r="B51" s="22"/>
      <c r="C51" s="22"/>
      <c r="D51" s="22"/>
    </row>
    <row r="52" spans="2:4" x14ac:dyDescent="0.25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opLeftCell="A5" zoomScale="80" zoomScaleNormal="80" workbookViewId="0">
      <selection activeCell="A3" sqref="A3:G3"/>
    </sheetView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11" width="9.109375" style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58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91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46143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6" x14ac:dyDescent="0.3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6" x14ac:dyDescent="0.3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6" x14ac:dyDescent="0.3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6" x14ac:dyDescent="0.3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6" x14ac:dyDescent="0.3">
      <c r="A46" s="21" t="s">
        <v>38</v>
      </c>
    </row>
    <row r="47" spans="1:7" x14ac:dyDescent="0.25">
      <c r="A47" s="68" t="s">
        <v>76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51" spans="2:4" x14ac:dyDescent="0.25">
      <c r="B51" s="22"/>
      <c r="C51" s="22"/>
      <c r="D51" s="22"/>
    </row>
    <row r="52" spans="2:4" x14ac:dyDescent="0.25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zoomScale="80" zoomScaleNormal="80" workbookViewId="0">
      <selection activeCell="A3" sqref="A3:G3"/>
    </sheetView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11" width="9.109375" style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58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91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46174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6" x14ac:dyDescent="0.3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6" x14ac:dyDescent="0.3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6" x14ac:dyDescent="0.3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6" x14ac:dyDescent="0.3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6" x14ac:dyDescent="0.3">
      <c r="A46" s="21" t="s">
        <v>38</v>
      </c>
    </row>
    <row r="47" spans="1:7" x14ac:dyDescent="0.25">
      <c r="A47" s="68" t="s">
        <v>75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51" spans="2:4" x14ac:dyDescent="0.25">
      <c r="B51" s="22"/>
      <c r="C51" s="22"/>
      <c r="D51" s="22"/>
    </row>
    <row r="52" spans="2:4" x14ac:dyDescent="0.25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zoomScale="80" zoomScaleNormal="80" workbookViewId="0">
      <selection activeCell="A3" sqref="A3:G3"/>
    </sheetView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8" width="18.6640625" style="1" bestFit="1" customWidth="1"/>
    <col min="9" max="9" width="22" style="1" bestFit="1" customWidth="1"/>
    <col min="10" max="11" width="9.109375" style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58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91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46204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6" x14ac:dyDescent="0.3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6" x14ac:dyDescent="0.3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6" x14ac:dyDescent="0.3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6" x14ac:dyDescent="0.3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6" x14ac:dyDescent="0.3">
      <c r="A46" s="21" t="s">
        <v>38</v>
      </c>
    </row>
    <row r="47" spans="1:7" x14ac:dyDescent="0.25">
      <c r="A47" s="68" t="s">
        <v>73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51" spans="1:8" x14ac:dyDescent="0.25">
      <c r="B51" s="22"/>
      <c r="C51" s="22"/>
      <c r="D51" s="22"/>
    </row>
    <row r="52" spans="1:8" x14ac:dyDescent="0.25">
      <c r="B52" s="22"/>
      <c r="C52" s="22"/>
      <c r="D52" s="22"/>
    </row>
    <row r="53" spans="1:8" ht="15.6" x14ac:dyDescent="0.3">
      <c r="A53" s="77" t="s">
        <v>54</v>
      </c>
      <c r="B53" s="77"/>
      <c r="C53" s="77"/>
      <c r="D53" s="77"/>
      <c r="E53" s="77"/>
      <c r="F53" s="77"/>
      <c r="G53" s="77"/>
      <c r="H53" s="12"/>
    </row>
    <row r="54" spans="1:8" ht="15.6" x14ac:dyDescent="0.3">
      <c r="A54" s="80" t="s">
        <v>89</v>
      </c>
      <c r="B54" s="80"/>
      <c r="C54" s="80"/>
      <c r="D54" s="80"/>
      <c r="E54" s="80"/>
      <c r="F54" s="80"/>
      <c r="G54" s="80"/>
      <c r="H54" s="23"/>
    </row>
    <row r="55" spans="1:8" x14ac:dyDescent="0.25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6" x14ac:dyDescent="0.3">
      <c r="A56" s="70" t="s">
        <v>5</v>
      </c>
      <c r="B56" s="74" t="s">
        <v>6</v>
      </c>
      <c r="C56" s="76"/>
      <c r="D56" s="76"/>
      <c r="E56" s="76"/>
      <c r="F56" s="76"/>
      <c r="G56" s="76"/>
      <c r="H56" s="76"/>
    </row>
    <row r="57" spans="1:8" ht="15.6" x14ac:dyDescent="0.3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6" x14ac:dyDescent="0.3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6" x14ac:dyDescent="0.3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6" x14ac:dyDescent="0.3">
      <c r="A60" s="32"/>
      <c r="B60" s="25"/>
      <c r="C60" s="25"/>
      <c r="D60" s="25"/>
      <c r="E60" s="25"/>
      <c r="F60" s="25"/>
      <c r="G60" s="7"/>
      <c r="H60" s="7"/>
    </row>
    <row r="61" spans="1:8" x14ac:dyDescent="0.25">
      <c r="A61" s="1" t="s">
        <v>25</v>
      </c>
      <c r="B61" s="11"/>
      <c r="C61" s="27"/>
      <c r="D61" s="27"/>
      <c r="E61" s="27"/>
      <c r="F61" s="27"/>
      <c r="G61" s="11"/>
      <c r="H61" s="11"/>
    </row>
    <row r="62" spans="1:8" x14ac:dyDescent="0.25">
      <c r="A62" s="1" t="s">
        <v>24</v>
      </c>
      <c r="B62" s="27"/>
      <c r="C62" s="27"/>
      <c r="D62" s="27"/>
      <c r="E62" s="27"/>
      <c r="F62" s="27"/>
      <c r="G62" s="11"/>
      <c r="H62" s="11"/>
    </row>
    <row r="63" spans="1:8" x14ac:dyDescent="0.25">
      <c r="A63" s="1" t="s">
        <v>23</v>
      </c>
      <c r="B63" s="27"/>
      <c r="C63" s="27"/>
      <c r="D63" s="27"/>
      <c r="E63" s="27"/>
      <c r="F63" s="27"/>
      <c r="G63" s="11"/>
      <c r="H63" s="11"/>
    </row>
    <row r="64" spans="1:8" x14ac:dyDescent="0.25">
      <c r="A64" s="1" t="s">
        <v>29</v>
      </c>
      <c r="B64" s="27"/>
      <c r="C64" s="27"/>
      <c r="D64" s="27"/>
      <c r="E64" s="27"/>
      <c r="F64" s="27"/>
      <c r="G64" s="11"/>
      <c r="H64" s="11"/>
    </row>
    <row r="65" spans="1:9" ht="15.6" x14ac:dyDescent="0.3">
      <c r="A65" s="12" t="s">
        <v>26</v>
      </c>
      <c r="B65" s="28"/>
      <c r="C65" s="28"/>
      <c r="D65" s="28"/>
      <c r="E65" s="28"/>
      <c r="F65" s="28"/>
      <c r="G65" s="28"/>
      <c r="H65" s="28"/>
      <c r="I65" s="30"/>
    </row>
    <row r="66" spans="1:9" x14ac:dyDescent="0.25">
      <c r="A66" s="1" t="s">
        <v>27</v>
      </c>
      <c r="B66" s="27"/>
      <c r="C66" s="27"/>
      <c r="D66" s="27"/>
      <c r="E66" s="27"/>
      <c r="F66" s="27"/>
      <c r="G66" s="11"/>
      <c r="H66" s="11"/>
      <c r="I66" s="30"/>
    </row>
    <row r="67" spans="1:9" x14ac:dyDescent="0.25">
      <c r="A67" s="1" t="s">
        <v>28</v>
      </c>
      <c r="B67" s="27"/>
      <c r="C67" s="27"/>
      <c r="D67" s="27"/>
      <c r="E67" s="27"/>
      <c r="F67" s="27"/>
      <c r="G67" s="11"/>
      <c r="H67" s="11"/>
      <c r="I67" s="30"/>
    </row>
    <row r="68" spans="1:9" ht="15.6" x14ac:dyDescent="0.3">
      <c r="A68" s="12" t="s">
        <v>26</v>
      </c>
      <c r="B68" s="28"/>
      <c r="C68" s="28"/>
      <c r="D68" s="28"/>
      <c r="E68" s="28"/>
      <c r="F68" s="28"/>
      <c r="G68" s="28"/>
      <c r="H68" s="28"/>
      <c r="I68" s="30"/>
    </row>
    <row r="69" spans="1:9" ht="15.6" x14ac:dyDescent="0.3">
      <c r="A69" s="16" t="s">
        <v>2</v>
      </c>
      <c r="B69" s="17"/>
      <c r="C69" s="17"/>
      <c r="D69" s="17"/>
      <c r="E69" s="17"/>
      <c r="F69" s="17"/>
      <c r="G69" s="17"/>
      <c r="H69" s="17"/>
    </row>
    <row r="70" spans="1:9" ht="15.6" x14ac:dyDescent="0.3">
      <c r="A70" s="21" t="s">
        <v>38</v>
      </c>
      <c r="H70" s="23"/>
    </row>
    <row r="71" spans="1:9" x14ac:dyDescent="0.25">
      <c r="A71" s="79" t="s">
        <v>90</v>
      </c>
      <c r="B71" s="79"/>
      <c r="C71" s="79"/>
      <c r="D71" s="79"/>
      <c r="E71" s="79"/>
      <c r="F71" s="79"/>
      <c r="G71" s="79"/>
      <c r="H71" s="23"/>
    </row>
    <row r="72" spans="1:9" x14ac:dyDescent="0.25">
      <c r="A72" s="68" t="s">
        <v>39</v>
      </c>
      <c r="B72" s="68"/>
      <c r="C72" s="68"/>
      <c r="D72" s="68"/>
      <c r="E72" s="68"/>
      <c r="F72" s="68"/>
      <c r="G72" s="68"/>
      <c r="H72" s="48"/>
    </row>
    <row r="73" spans="1:9" x14ac:dyDescent="0.25">
      <c r="A73" s="68" t="s">
        <v>46</v>
      </c>
      <c r="B73" s="68"/>
      <c r="C73" s="68"/>
      <c r="D73" s="68"/>
      <c r="E73" s="68"/>
      <c r="F73" s="68"/>
      <c r="G73" s="68"/>
      <c r="H73" s="29"/>
    </row>
    <row r="74" spans="1:9" x14ac:dyDescent="0.25">
      <c r="A74" s="1" t="s">
        <v>74</v>
      </c>
      <c r="G74" s="30"/>
      <c r="H74" s="30"/>
    </row>
  </sheetData>
  <mergeCells count="21">
    <mergeCell ref="C30:D30"/>
    <mergeCell ref="E30:G30"/>
    <mergeCell ref="B56:H56"/>
    <mergeCell ref="A48:G48"/>
    <mergeCell ref="A53:G53"/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/>
  <dimension ref="A2:L52"/>
  <sheetViews>
    <sheetView topLeftCell="A2" zoomScale="80" zoomScaleNormal="80" workbookViewId="0">
      <selection activeCell="A3" sqref="A3:G3"/>
    </sheetView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11" width="9.109375" style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58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91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46235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6" x14ac:dyDescent="0.3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6" x14ac:dyDescent="0.3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6" x14ac:dyDescent="0.3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6" x14ac:dyDescent="0.3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6" x14ac:dyDescent="0.3">
      <c r="A46" s="21" t="s">
        <v>38</v>
      </c>
    </row>
    <row r="47" spans="1:7" x14ac:dyDescent="0.25">
      <c r="A47" s="68" t="s">
        <v>72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51" spans="2:4" x14ac:dyDescent="0.25">
      <c r="B51" s="22"/>
      <c r="C51" s="22"/>
      <c r="D51" s="22"/>
    </row>
    <row r="52" spans="2:4" x14ac:dyDescent="0.25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/>
  <dimension ref="A2:L124"/>
  <sheetViews>
    <sheetView topLeftCell="A33" zoomScale="80" zoomScaleNormal="80" zoomScaleSheetLayoutView="80" workbookViewId="0">
      <selection activeCell="B110" sqref="B110:F119"/>
    </sheetView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8" width="23.109375" style="1" customWidth="1"/>
    <col min="9" max="11" width="9.109375" style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58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91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46266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6" x14ac:dyDescent="0.3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6" x14ac:dyDescent="0.3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6" x14ac:dyDescent="0.3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6" x14ac:dyDescent="0.3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6" x14ac:dyDescent="0.3">
      <c r="A46" s="21" t="s">
        <v>38</v>
      </c>
    </row>
    <row r="47" spans="1:7" x14ac:dyDescent="0.25">
      <c r="A47" s="68" t="s">
        <v>65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53" spans="1:7" ht="15.6" x14ac:dyDescent="0.3">
      <c r="A53" s="77" t="s">
        <v>57</v>
      </c>
      <c r="B53" s="77"/>
      <c r="C53" s="77"/>
      <c r="D53" s="77"/>
      <c r="E53" s="77"/>
      <c r="F53" s="77"/>
      <c r="G53" s="77"/>
    </row>
    <row r="54" spans="1:7" ht="15.6" x14ac:dyDescent="0.3">
      <c r="A54" s="80" t="s">
        <v>83</v>
      </c>
      <c r="B54" s="80"/>
      <c r="C54" s="80"/>
      <c r="D54" s="80"/>
      <c r="E54" s="80"/>
      <c r="F54" s="80"/>
      <c r="G54" s="80"/>
    </row>
    <row r="55" spans="1:7" ht="15.6" x14ac:dyDescent="0.3">
      <c r="A55" s="82"/>
      <c r="B55" s="82"/>
      <c r="C55" s="82"/>
      <c r="D55" s="82"/>
      <c r="E55" s="82"/>
      <c r="F55" s="82"/>
      <c r="G55" s="82"/>
    </row>
    <row r="56" spans="1:7" ht="15.6" x14ac:dyDescent="0.3">
      <c r="A56" s="3"/>
      <c r="B56" s="4"/>
      <c r="C56" s="4"/>
      <c r="D56" s="4"/>
      <c r="E56" s="4"/>
      <c r="F56" s="4"/>
      <c r="G56" s="5" t="s">
        <v>22</v>
      </c>
    </row>
    <row r="57" spans="1:7" ht="15.6" x14ac:dyDescent="0.3">
      <c r="A57" s="70" t="s">
        <v>5</v>
      </c>
      <c r="B57" s="71" t="s">
        <v>6</v>
      </c>
      <c r="C57" s="72"/>
      <c r="D57" s="72"/>
      <c r="E57" s="72"/>
      <c r="F57" s="72"/>
      <c r="G57" s="72"/>
    </row>
    <row r="58" spans="1:7" ht="15.6" x14ac:dyDescent="0.3">
      <c r="A58" s="70"/>
      <c r="B58" s="7" t="s">
        <v>7</v>
      </c>
      <c r="C58" s="8" t="s">
        <v>8</v>
      </c>
      <c r="D58" s="8" t="s">
        <v>8</v>
      </c>
      <c r="E58" s="8" t="s">
        <v>14</v>
      </c>
      <c r="F58" s="8" t="s">
        <v>19</v>
      </c>
      <c r="G58" s="8" t="s">
        <v>7</v>
      </c>
    </row>
    <row r="59" spans="1:7" ht="15.6" x14ac:dyDescent="0.3">
      <c r="A59" s="70"/>
      <c r="B59" s="7" t="s">
        <v>9</v>
      </c>
      <c r="C59" s="7" t="s">
        <v>11</v>
      </c>
      <c r="D59" s="7" t="s">
        <v>13</v>
      </c>
      <c r="E59" s="7" t="s">
        <v>15</v>
      </c>
      <c r="F59" s="7"/>
      <c r="G59" s="7" t="s">
        <v>20</v>
      </c>
    </row>
    <row r="60" spans="1:7" ht="15.6" x14ac:dyDescent="0.3">
      <c r="A60" s="70"/>
      <c r="B60" s="9" t="s">
        <v>10</v>
      </c>
      <c r="C60" s="9" t="s">
        <v>12</v>
      </c>
      <c r="D60" s="9" t="s">
        <v>17</v>
      </c>
      <c r="E60" s="9" t="s">
        <v>16</v>
      </c>
      <c r="F60" s="9" t="s">
        <v>18</v>
      </c>
      <c r="G60" s="9" t="s">
        <v>21</v>
      </c>
    </row>
    <row r="61" spans="1:7" ht="15.6" x14ac:dyDescent="0.3">
      <c r="A61" s="10"/>
      <c r="B61" s="8"/>
      <c r="C61" s="8"/>
      <c r="D61" s="8"/>
      <c r="E61" s="8"/>
      <c r="F61" s="8"/>
      <c r="G61" s="8"/>
    </row>
    <row r="62" spans="1:7" x14ac:dyDescent="0.25">
      <c r="A62" s="1" t="s">
        <v>25</v>
      </c>
      <c r="B62" s="11"/>
      <c r="C62" s="11"/>
      <c r="D62" s="11"/>
      <c r="E62" s="11"/>
      <c r="F62" s="11"/>
      <c r="G62" s="11"/>
    </row>
    <row r="63" spans="1:7" x14ac:dyDescent="0.25">
      <c r="A63" s="1" t="s">
        <v>24</v>
      </c>
      <c r="B63" s="11"/>
      <c r="C63" s="11"/>
      <c r="D63" s="11"/>
      <c r="E63" s="11"/>
      <c r="F63" s="11"/>
      <c r="G63" s="11"/>
    </row>
    <row r="64" spans="1:7" x14ac:dyDescent="0.25">
      <c r="A64" s="1" t="s">
        <v>23</v>
      </c>
      <c r="B64" s="11"/>
      <c r="C64" s="11"/>
      <c r="D64" s="11"/>
      <c r="E64" s="11"/>
      <c r="F64" s="11"/>
      <c r="G64" s="11"/>
    </row>
    <row r="65" spans="1:8" x14ac:dyDescent="0.25">
      <c r="A65" s="1" t="s">
        <v>29</v>
      </c>
      <c r="B65" s="11"/>
      <c r="C65" s="11"/>
      <c r="D65" s="11"/>
      <c r="E65" s="11"/>
      <c r="F65" s="11"/>
      <c r="G65" s="11"/>
    </row>
    <row r="66" spans="1:8" ht="15.6" x14ac:dyDescent="0.3">
      <c r="A66" s="12" t="s">
        <v>26</v>
      </c>
      <c r="B66" s="13"/>
      <c r="C66" s="13"/>
      <c r="D66" s="13"/>
      <c r="E66" s="13"/>
      <c r="F66" s="13"/>
      <c r="G66" s="13"/>
    </row>
    <row r="67" spans="1:8" x14ac:dyDescent="0.25">
      <c r="A67" s="1" t="s">
        <v>27</v>
      </c>
      <c r="B67" s="11"/>
      <c r="C67" s="11"/>
      <c r="D67" s="11"/>
      <c r="E67" s="11"/>
      <c r="F67" s="11"/>
      <c r="G67" s="11"/>
    </row>
    <row r="68" spans="1:8" x14ac:dyDescent="0.25">
      <c r="A68" s="1" t="s">
        <v>28</v>
      </c>
      <c r="B68" s="11"/>
      <c r="C68" s="11"/>
      <c r="D68" s="11"/>
      <c r="E68" s="11"/>
      <c r="F68" s="11"/>
      <c r="G68" s="11"/>
    </row>
    <row r="69" spans="1:8" ht="15.6" x14ac:dyDescent="0.3">
      <c r="A69" s="12" t="s">
        <v>26</v>
      </c>
      <c r="B69" s="13"/>
      <c r="C69" s="13"/>
      <c r="D69" s="13"/>
      <c r="E69" s="13"/>
      <c r="F69" s="13"/>
      <c r="G69" s="13"/>
    </row>
    <row r="70" spans="1:8" x14ac:dyDescent="0.25">
      <c r="B70" s="15"/>
      <c r="C70" s="15"/>
      <c r="D70" s="15"/>
      <c r="E70" s="15"/>
      <c r="F70" s="15"/>
      <c r="G70" s="15"/>
    </row>
    <row r="71" spans="1:8" ht="15.6" x14ac:dyDescent="0.3">
      <c r="A71" s="16" t="s">
        <v>2</v>
      </c>
      <c r="B71" s="17"/>
      <c r="C71" s="17"/>
      <c r="D71" s="17"/>
      <c r="E71" s="17"/>
      <c r="F71" s="17"/>
      <c r="G71" s="17"/>
    </row>
    <row r="72" spans="1:8" ht="15.6" x14ac:dyDescent="0.3">
      <c r="A72" s="56" t="s">
        <v>60</v>
      </c>
      <c r="G72" s="38"/>
    </row>
    <row r="73" spans="1:8" x14ac:dyDescent="0.25">
      <c r="A73" s="91" t="s">
        <v>84</v>
      </c>
      <c r="B73" s="91"/>
      <c r="C73" s="91"/>
      <c r="D73" s="91"/>
      <c r="E73" s="91"/>
      <c r="F73" s="91"/>
      <c r="G73" s="91"/>
    </row>
    <row r="78" spans="1:8" ht="15.6" x14ac:dyDescent="0.3">
      <c r="A78" s="77" t="s">
        <v>57</v>
      </c>
      <c r="B78" s="77"/>
      <c r="C78" s="77"/>
      <c r="D78" s="77"/>
      <c r="E78" s="77"/>
      <c r="F78" s="77"/>
      <c r="G78" s="77"/>
    </row>
    <row r="79" spans="1:8" ht="15.6" x14ac:dyDescent="0.3">
      <c r="A79" s="80" t="s">
        <v>66</v>
      </c>
      <c r="B79" s="80"/>
      <c r="C79" s="80"/>
      <c r="D79" s="80"/>
      <c r="E79" s="80"/>
      <c r="F79" s="80"/>
      <c r="G79" s="80"/>
      <c r="H79" s="50"/>
    </row>
    <row r="80" spans="1:8" ht="15.6" x14ac:dyDescent="0.3">
      <c r="A80" s="82"/>
      <c r="B80" s="82"/>
      <c r="C80" s="82"/>
      <c r="D80" s="82"/>
      <c r="E80" s="82"/>
      <c r="F80" s="82"/>
      <c r="G80" s="82"/>
      <c r="H80" s="51"/>
    </row>
    <row r="81" spans="1:8" ht="15.6" x14ac:dyDescent="0.3">
      <c r="A81" s="52"/>
      <c r="B81" s="4"/>
      <c r="C81" s="4"/>
      <c r="D81" s="4"/>
      <c r="E81" s="4"/>
      <c r="F81" s="4"/>
      <c r="G81" s="5" t="s">
        <v>48</v>
      </c>
    </row>
    <row r="82" spans="1:8" ht="15.6" x14ac:dyDescent="0.3">
      <c r="A82" s="83" t="s">
        <v>5</v>
      </c>
      <c r="B82" s="74" t="s">
        <v>6</v>
      </c>
      <c r="C82" s="76"/>
      <c r="D82" s="76"/>
      <c r="E82" s="76"/>
      <c r="F82" s="76"/>
      <c r="G82" s="76"/>
      <c r="H82" s="49"/>
    </row>
    <row r="83" spans="1:8" ht="15.6" x14ac:dyDescent="0.3">
      <c r="A83" s="83"/>
      <c r="B83" s="25" t="s">
        <v>7</v>
      </c>
      <c r="C83" s="25" t="s">
        <v>8</v>
      </c>
      <c r="D83" s="25" t="s">
        <v>8</v>
      </c>
      <c r="E83" s="25" t="s">
        <v>14</v>
      </c>
      <c r="F83" s="25" t="s">
        <v>19</v>
      </c>
      <c r="G83" s="8" t="s">
        <v>7</v>
      </c>
      <c r="H83" s="49"/>
    </row>
    <row r="84" spans="1:8" ht="15.6" x14ac:dyDescent="0.3">
      <c r="A84" s="83"/>
      <c r="B84" s="25" t="s">
        <v>9</v>
      </c>
      <c r="C84" s="25" t="s">
        <v>11</v>
      </c>
      <c r="D84" s="25" t="s">
        <v>13</v>
      </c>
      <c r="E84" s="25" t="s">
        <v>15</v>
      </c>
      <c r="F84" s="25"/>
      <c r="G84" s="7" t="s">
        <v>20</v>
      </c>
      <c r="H84" s="49"/>
    </row>
    <row r="85" spans="1:8" ht="15.6" x14ac:dyDescent="0.3">
      <c r="A85" s="84"/>
      <c r="B85" s="26" t="s">
        <v>10</v>
      </c>
      <c r="C85" s="26" t="s">
        <v>12</v>
      </c>
      <c r="D85" s="26" t="s">
        <v>17</v>
      </c>
      <c r="E85" s="26" t="s">
        <v>16</v>
      </c>
      <c r="F85" s="26" t="s">
        <v>18</v>
      </c>
      <c r="G85" s="18" t="s">
        <v>21</v>
      </c>
      <c r="H85" s="59"/>
    </row>
    <row r="86" spans="1:8" ht="15.6" x14ac:dyDescent="0.3">
      <c r="A86" s="53"/>
      <c r="B86" s="25"/>
      <c r="C86" s="25"/>
      <c r="D86" s="25"/>
      <c r="E86" s="25"/>
      <c r="F86" s="25"/>
      <c r="G86" s="7"/>
      <c r="H86" s="49"/>
    </row>
    <row r="87" spans="1:8" x14ac:dyDescent="0.25">
      <c r="A87" s="54" t="s">
        <v>25</v>
      </c>
      <c r="B87" s="11"/>
      <c r="C87" s="11"/>
      <c r="D87" s="11"/>
      <c r="E87" s="11"/>
      <c r="F87" s="11"/>
      <c r="G87" s="11"/>
      <c r="H87" s="60"/>
    </row>
    <row r="88" spans="1:8" x14ac:dyDescent="0.25">
      <c r="A88" s="54" t="s">
        <v>24</v>
      </c>
      <c r="B88" s="11"/>
      <c r="C88" s="11"/>
      <c r="D88" s="11"/>
      <c r="E88" s="11"/>
      <c r="F88" s="11"/>
      <c r="G88" s="11"/>
      <c r="H88" s="60"/>
    </row>
    <row r="89" spans="1:8" x14ac:dyDescent="0.25">
      <c r="A89" s="54" t="s">
        <v>23</v>
      </c>
      <c r="B89" s="11"/>
      <c r="C89" s="11"/>
      <c r="D89" s="11"/>
      <c r="E89" s="11"/>
      <c r="F89" s="11"/>
      <c r="G89" s="11"/>
      <c r="H89" s="60"/>
    </row>
    <row r="90" spans="1:8" x14ac:dyDescent="0.25">
      <c r="A90" s="54" t="s">
        <v>29</v>
      </c>
      <c r="B90" s="11"/>
      <c r="C90" s="11"/>
      <c r="D90" s="11"/>
      <c r="E90" s="11"/>
      <c r="F90" s="11"/>
      <c r="G90" s="11"/>
      <c r="H90" s="60"/>
    </row>
    <row r="91" spans="1:8" ht="15.6" x14ac:dyDescent="0.3">
      <c r="A91" s="50" t="s">
        <v>26</v>
      </c>
      <c r="B91" s="13"/>
      <c r="C91" s="13"/>
      <c r="D91" s="13"/>
      <c r="E91" s="13"/>
      <c r="F91" s="13"/>
      <c r="G91" s="13"/>
      <c r="H91" s="60"/>
    </row>
    <row r="92" spans="1:8" x14ac:dyDescent="0.25">
      <c r="A92" s="54" t="s">
        <v>27</v>
      </c>
      <c r="B92" s="11"/>
      <c r="C92" s="11"/>
      <c r="D92" s="11"/>
      <c r="E92" s="11"/>
      <c r="F92" s="11"/>
      <c r="G92" s="11"/>
      <c r="H92" s="60"/>
    </row>
    <row r="93" spans="1:8" x14ac:dyDescent="0.25">
      <c r="A93" s="54" t="s">
        <v>28</v>
      </c>
      <c r="B93" s="11"/>
      <c r="C93" s="11"/>
      <c r="D93" s="11"/>
      <c r="E93" s="11"/>
      <c r="F93" s="11"/>
      <c r="G93" s="11"/>
      <c r="H93" s="60"/>
    </row>
    <row r="94" spans="1:8" ht="15.6" x14ac:dyDescent="0.3">
      <c r="A94" s="50" t="s">
        <v>26</v>
      </c>
      <c r="B94" s="13"/>
      <c r="C94" s="13"/>
      <c r="D94" s="13"/>
      <c r="E94" s="13"/>
      <c r="F94" s="13"/>
      <c r="G94" s="13"/>
      <c r="H94" s="60"/>
    </row>
    <row r="95" spans="1:8" ht="15.6" x14ac:dyDescent="0.3">
      <c r="A95" s="55" t="s">
        <v>2</v>
      </c>
      <c r="B95" s="17"/>
      <c r="C95" s="17"/>
      <c r="D95" s="17"/>
      <c r="E95" s="17"/>
      <c r="F95" s="17"/>
      <c r="G95" s="17"/>
      <c r="H95" s="58"/>
    </row>
    <row r="96" spans="1:8" ht="15.6" x14ac:dyDescent="0.3">
      <c r="A96" s="56" t="s">
        <v>60</v>
      </c>
      <c r="H96" s="51"/>
    </row>
    <row r="97" spans="1:8" x14ac:dyDescent="0.25">
      <c r="A97" s="91" t="s">
        <v>67</v>
      </c>
      <c r="B97" s="91"/>
      <c r="C97" s="91"/>
      <c r="D97" s="91"/>
      <c r="E97" s="91"/>
      <c r="F97" s="91"/>
      <c r="G97" s="91"/>
      <c r="H97" s="51"/>
    </row>
    <row r="98" spans="1:8" x14ac:dyDescent="0.25">
      <c r="A98" s="57"/>
      <c r="B98" s="57"/>
      <c r="C98" s="57"/>
      <c r="D98" s="57"/>
      <c r="E98" s="57"/>
      <c r="F98" s="57"/>
      <c r="G98" s="57"/>
      <c r="H98" s="51"/>
    </row>
    <row r="99" spans="1:8" x14ac:dyDescent="0.25">
      <c r="A99" s="57"/>
      <c r="B99" s="57"/>
      <c r="C99" s="57"/>
      <c r="D99" s="57"/>
      <c r="E99" s="57"/>
      <c r="F99" s="57"/>
      <c r="G99" s="57"/>
      <c r="H99" s="51"/>
    </row>
    <row r="100" spans="1:8" x14ac:dyDescent="0.25">
      <c r="B100" s="22"/>
      <c r="C100" s="22"/>
      <c r="D100" s="22"/>
    </row>
    <row r="101" spans="1:8" x14ac:dyDescent="0.25">
      <c r="B101" s="22"/>
      <c r="C101" s="22"/>
      <c r="D101" s="22"/>
    </row>
    <row r="102" spans="1:8" ht="15.6" x14ac:dyDescent="0.3">
      <c r="A102" s="77" t="s">
        <v>57</v>
      </c>
      <c r="B102" s="77"/>
      <c r="C102" s="77"/>
      <c r="D102" s="77"/>
      <c r="E102" s="77"/>
      <c r="F102" s="77"/>
      <c r="G102" s="77"/>
      <c r="H102" s="23"/>
    </row>
    <row r="103" spans="1:8" ht="15.6" x14ac:dyDescent="0.3">
      <c r="A103" s="80" t="s">
        <v>85</v>
      </c>
      <c r="B103" s="80"/>
      <c r="C103" s="80"/>
      <c r="D103" s="80"/>
      <c r="E103" s="80"/>
      <c r="F103" s="80"/>
      <c r="G103" s="80"/>
      <c r="H103" s="23"/>
    </row>
    <row r="104" spans="1:8" ht="15.6" x14ac:dyDescent="0.3">
      <c r="A104" s="3"/>
      <c r="B104" s="4"/>
      <c r="C104" s="4"/>
      <c r="D104" s="4"/>
      <c r="E104" s="4"/>
      <c r="F104" s="5" t="s">
        <v>48</v>
      </c>
      <c r="G104" s="23"/>
      <c r="H104" s="39"/>
    </row>
    <row r="105" spans="1:8" ht="15.6" x14ac:dyDescent="0.3">
      <c r="A105" s="70" t="s">
        <v>5</v>
      </c>
      <c r="B105" s="74" t="s">
        <v>6</v>
      </c>
      <c r="C105" s="76"/>
      <c r="D105" s="76"/>
      <c r="E105" s="76"/>
      <c r="F105" s="76"/>
      <c r="G105" s="61"/>
      <c r="H105" s="23"/>
    </row>
    <row r="106" spans="1:8" ht="47.25" customHeight="1" x14ac:dyDescent="0.3">
      <c r="A106" s="70"/>
      <c r="B106" s="85" t="s">
        <v>86</v>
      </c>
      <c r="C106" s="85" t="s">
        <v>68</v>
      </c>
      <c r="D106" s="85" t="s">
        <v>87</v>
      </c>
      <c r="E106" s="85" t="s">
        <v>69</v>
      </c>
      <c r="F106" s="88" t="s">
        <v>70</v>
      </c>
      <c r="G106" s="49"/>
      <c r="H106" s="49"/>
    </row>
    <row r="107" spans="1:8" ht="15.6" x14ac:dyDescent="0.3">
      <c r="A107" s="70"/>
      <c r="B107" s="86"/>
      <c r="C107" s="86"/>
      <c r="D107" s="86"/>
      <c r="E107" s="86"/>
      <c r="F107" s="89"/>
      <c r="G107" s="49"/>
      <c r="H107" s="49"/>
    </row>
    <row r="108" spans="1:8" ht="15.6" x14ac:dyDescent="0.3">
      <c r="A108" s="81"/>
      <c r="B108" s="87"/>
      <c r="C108" s="87"/>
      <c r="D108" s="87"/>
      <c r="E108" s="87"/>
      <c r="F108" s="90"/>
      <c r="G108" s="59"/>
      <c r="H108" s="59"/>
    </row>
    <row r="109" spans="1:8" ht="15.6" x14ac:dyDescent="0.3">
      <c r="A109" s="32"/>
      <c r="B109" s="25"/>
      <c r="C109" s="25"/>
      <c r="D109" s="25"/>
      <c r="E109" s="25"/>
      <c r="G109" s="49"/>
      <c r="H109" s="58"/>
    </row>
    <row r="110" spans="1:8" x14ac:dyDescent="0.25">
      <c r="A110" s="1" t="s">
        <v>25</v>
      </c>
      <c r="B110" s="27"/>
      <c r="C110" s="27"/>
      <c r="D110" s="27"/>
      <c r="E110" s="27"/>
      <c r="F110" s="11"/>
      <c r="G110" s="60"/>
      <c r="H110" s="60"/>
    </row>
    <row r="111" spans="1:8" x14ac:dyDescent="0.25">
      <c r="A111" s="1" t="s">
        <v>24</v>
      </c>
      <c r="B111" s="27"/>
      <c r="C111" s="27"/>
      <c r="D111" s="27"/>
      <c r="E111" s="27"/>
      <c r="F111" s="11"/>
      <c r="G111" s="60"/>
      <c r="H111" s="60"/>
    </row>
    <row r="112" spans="1:8" x14ac:dyDescent="0.25">
      <c r="A112" s="1" t="s">
        <v>23</v>
      </c>
      <c r="B112" s="27"/>
      <c r="C112" s="27"/>
      <c r="D112" s="27"/>
      <c r="E112" s="27"/>
      <c r="F112" s="11"/>
      <c r="G112" s="60"/>
      <c r="H112" s="60"/>
    </row>
    <row r="113" spans="1:8" x14ac:dyDescent="0.25">
      <c r="A113" s="1" t="s">
        <v>29</v>
      </c>
      <c r="B113" s="27"/>
      <c r="C113" s="27"/>
      <c r="D113" s="27"/>
      <c r="E113" s="27"/>
      <c r="F113" s="11"/>
      <c r="G113" s="60"/>
      <c r="H113" s="60"/>
    </row>
    <row r="114" spans="1:8" ht="15.6" x14ac:dyDescent="0.3">
      <c r="A114" s="12" t="s">
        <v>26</v>
      </c>
      <c r="B114" s="28"/>
      <c r="C114" s="28"/>
      <c r="D114" s="28"/>
      <c r="E114" s="28"/>
      <c r="F114" s="11"/>
      <c r="G114" s="58"/>
      <c r="H114" s="58"/>
    </row>
    <row r="115" spans="1:8" x14ac:dyDescent="0.25">
      <c r="A115" s="1" t="s">
        <v>27</v>
      </c>
      <c r="B115" s="27"/>
      <c r="C115" s="27"/>
      <c r="D115" s="27"/>
      <c r="E115" s="27"/>
      <c r="F115" s="11"/>
      <c r="G115" s="60"/>
      <c r="H115" s="60"/>
    </row>
    <row r="116" spans="1:8" x14ac:dyDescent="0.25">
      <c r="A116" s="1" t="s">
        <v>28</v>
      </c>
      <c r="B116" s="27"/>
      <c r="C116" s="27"/>
      <c r="D116" s="27"/>
      <c r="E116" s="27"/>
      <c r="F116" s="11"/>
      <c r="G116" s="60"/>
      <c r="H116" s="60"/>
    </row>
    <row r="117" spans="1:8" ht="15.6" x14ac:dyDescent="0.3">
      <c r="A117" s="12" t="s">
        <v>26</v>
      </c>
      <c r="B117" s="28"/>
      <c r="C117" s="28"/>
      <c r="D117" s="28"/>
      <c r="E117" s="28"/>
      <c r="F117" s="11"/>
      <c r="G117" s="58"/>
      <c r="H117" s="58"/>
    </row>
    <row r="118" spans="1:8" ht="15.6" x14ac:dyDescent="0.3">
      <c r="A118" s="3"/>
      <c r="B118" s="46"/>
      <c r="C118" s="46"/>
      <c r="D118" s="46"/>
      <c r="E118" s="46"/>
      <c r="F118" s="20"/>
      <c r="G118" s="40"/>
      <c r="H118" s="58"/>
    </row>
    <row r="119" spans="1:8" ht="15.6" x14ac:dyDescent="0.3">
      <c r="A119" s="16" t="s">
        <v>52</v>
      </c>
      <c r="B119" s="46"/>
      <c r="C119" s="46"/>
      <c r="D119" s="46"/>
      <c r="E119" s="46"/>
      <c r="F119" s="20"/>
      <c r="G119" s="40"/>
      <c r="H119" s="58"/>
    </row>
    <row r="120" spans="1:8" ht="15.6" x14ac:dyDescent="0.3">
      <c r="A120" s="21" t="s">
        <v>38</v>
      </c>
      <c r="G120" s="38"/>
      <c r="H120" s="23"/>
    </row>
    <row r="121" spans="1:8" x14ac:dyDescent="0.25">
      <c r="A121" s="79" t="s">
        <v>88</v>
      </c>
      <c r="B121" s="79"/>
      <c r="C121" s="79"/>
      <c r="D121" s="79"/>
      <c r="E121" s="79"/>
      <c r="F121" s="79"/>
      <c r="G121" s="79"/>
      <c r="H121" s="23"/>
    </row>
    <row r="122" spans="1:8" x14ac:dyDescent="0.25">
      <c r="A122" s="68" t="s">
        <v>39</v>
      </c>
      <c r="B122" s="68"/>
      <c r="C122" s="68"/>
      <c r="D122" s="68"/>
      <c r="E122" s="68"/>
      <c r="F122" s="68"/>
      <c r="G122" s="68"/>
      <c r="H122" s="23"/>
    </row>
    <row r="123" spans="1:8" x14ac:dyDescent="0.25">
      <c r="A123" s="68" t="s">
        <v>46</v>
      </c>
      <c r="B123" s="68"/>
      <c r="C123" s="68"/>
      <c r="D123" s="68"/>
      <c r="E123" s="68"/>
      <c r="F123" s="68"/>
      <c r="G123" s="68"/>
      <c r="H123" s="29"/>
    </row>
    <row r="124" spans="1:8" x14ac:dyDescent="0.25">
      <c r="A124" s="1" t="s">
        <v>71</v>
      </c>
    </row>
  </sheetData>
  <mergeCells count="38">
    <mergeCell ref="A121:G121"/>
    <mergeCell ref="A122:G122"/>
    <mergeCell ref="A123:G123"/>
    <mergeCell ref="A105:A108"/>
    <mergeCell ref="A47:G47"/>
    <mergeCell ref="A48:G48"/>
    <mergeCell ref="A53:G53"/>
    <mergeCell ref="A54:G54"/>
    <mergeCell ref="A55:G55"/>
    <mergeCell ref="A57:A60"/>
    <mergeCell ref="B57:G57"/>
    <mergeCell ref="A97:G97"/>
    <mergeCell ref="A73:G73"/>
    <mergeCell ref="A78:G78"/>
    <mergeCell ref="B82:G82"/>
    <mergeCell ref="B106:B10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  <mergeCell ref="C106:C108"/>
    <mergeCell ref="D106:D108"/>
    <mergeCell ref="E106:E108"/>
    <mergeCell ref="F106:F108"/>
    <mergeCell ref="B105:F105"/>
    <mergeCell ref="A79:G79"/>
    <mergeCell ref="A80:G80"/>
    <mergeCell ref="A82:A85"/>
    <mergeCell ref="A102:G102"/>
    <mergeCell ref="A103:G103"/>
  </mergeCells>
  <pageMargins left="0.51181102362204722" right="0.51181102362204722" top="0.78740157480314965" bottom="0.78740157480314965" header="0.31496062992125984" footer="0.31496062992125984"/>
  <pageSetup paperSize="9" scale="50" fitToWidth="2" orientation="portrait" r:id="rId1"/>
  <rowBreaks count="1" manualBreakCount="1">
    <brk id="75" max="6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zoomScale="80" zoomScaleNormal="80" workbookViewId="0">
      <selection activeCell="A3" sqref="A3:G3"/>
    </sheetView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8" width="12.88671875" style="1" bestFit="1" customWidth="1"/>
    <col min="9" max="11" width="9.109375" style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58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91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46296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6" x14ac:dyDescent="0.3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6" x14ac:dyDescent="0.3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H26" s="44"/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92"/>
      <c r="F29" s="92"/>
      <c r="G29" s="92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6" x14ac:dyDescent="0.3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6" x14ac:dyDescent="0.3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6" x14ac:dyDescent="0.3">
      <c r="A46" s="21" t="s">
        <v>38</v>
      </c>
    </row>
    <row r="47" spans="1:7" x14ac:dyDescent="0.25">
      <c r="A47" s="68" t="s">
        <v>64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51" spans="2:4" x14ac:dyDescent="0.25">
      <c r="B51" s="22"/>
      <c r="C51" s="22"/>
      <c r="D51" s="22"/>
    </row>
    <row r="52" spans="2:4" x14ac:dyDescent="0.25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zoomScale="75" zoomScaleNormal="75" workbookViewId="0">
      <selection activeCell="A3" sqref="A3:G3"/>
    </sheetView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11" width="9.109375" style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58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91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46327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6" x14ac:dyDescent="0.3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6" x14ac:dyDescent="0.3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6" x14ac:dyDescent="0.3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6" x14ac:dyDescent="0.3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6" x14ac:dyDescent="0.3">
      <c r="A46" s="21" t="s">
        <v>38</v>
      </c>
    </row>
    <row r="47" spans="1:7" x14ac:dyDescent="0.25">
      <c r="A47" s="68" t="s">
        <v>63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51" spans="2:4" x14ac:dyDescent="0.25">
      <c r="B51" s="22"/>
      <c r="C51" s="22"/>
      <c r="D51" s="22"/>
    </row>
    <row r="52" spans="2:4" x14ac:dyDescent="0.25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49" zoomScale="80" zoomScaleNormal="80" workbookViewId="0">
      <selection activeCell="A3" sqref="A3:G3"/>
    </sheetView>
  </sheetViews>
  <sheetFormatPr defaultColWidth="9.109375" defaultRowHeight="15" x14ac:dyDescent="0.25"/>
  <cols>
    <col min="1" max="1" width="47" style="1" customWidth="1"/>
    <col min="2" max="7" width="25.5546875" style="2" customWidth="1"/>
    <col min="8" max="8" width="23.44140625" style="1" customWidth="1"/>
    <col min="9" max="9" width="28.6640625" style="1" customWidth="1"/>
    <col min="10" max="11" width="13.109375" style="1" bestFit="1" customWidth="1"/>
    <col min="12" max="12" width="14.5546875" style="1" bestFit="1" customWidth="1"/>
    <col min="13" max="14" width="13.109375" style="1" bestFit="1" customWidth="1"/>
    <col min="15" max="16384" width="9.109375" style="1"/>
  </cols>
  <sheetData>
    <row r="1" spans="1:7" ht="14.25" customHeight="1" x14ac:dyDescent="0.25"/>
    <row r="2" spans="1:7" ht="95.25" customHeight="1" x14ac:dyDescent="0.25"/>
    <row r="3" spans="1:7" ht="30.75" customHeight="1" x14ac:dyDescent="0.3">
      <c r="A3" s="69" t="s">
        <v>58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91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78">
        <v>46357</v>
      </c>
      <c r="B10" s="78"/>
      <c r="C10" s="78"/>
      <c r="D10" s="78"/>
      <c r="E10" s="78"/>
      <c r="F10" s="78"/>
      <c r="G10" s="78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5">
      <c r="A20" s="1" t="s">
        <v>53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6" x14ac:dyDescent="0.3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6" x14ac:dyDescent="0.3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5">
      <c r="B25" s="15"/>
      <c r="C25" s="15"/>
      <c r="D25" s="15"/>
      <c r="E25" s="15"/>
      <c r="F25" s="15"/>
      <c r="G25" s="15"/>
    </row>
    <row r="26" spans="1:12" s="14" customFormat="1" ht="15.6" x14ac:dyDescent="0.3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6" x14ac:dyDescent="0.3">
      <c r="A27" s="14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6" x14ac:dyDescent="0.3">
      <c r="A33" s="10"/>
      <c r="B33" s="7"/>
      <c r="C33" s="7"/>
      <c r="D33" s="7"/>
      <c r="E33" s="7"/>
      <c r="F33" s="7"/>
      <c r="G33" s="7"/>
    </row>
    <row r="34" spans="1:7" x14ac:dyDescent="0.2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6" x14ac:dyDescent="0.3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6" x14ac:dyDescent="0.3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6" x14ac:dyDescent="0.3">
      <c r="A42" s="12"/>
      <c r="B42" s="11"/>
      <c r="C42" s="13"/>
      <c r="D42" s="13"/>
      <c r="E42" s="13"/>
      <c r="F42" s="13"/>
      <c r="G42" s="13"/>
    </row>
    <row r="43" spans="1:7" x14ac:dyDescent="0.2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5">
      <c r="B44" s="20"/>
      <c r="C44" s="20"/>
      <c r="D44" s="20"/>
      <c r="E44" s="20"/>
      <c r="F44" s="20"/>
      <c r="G44" s="20"/>
    </row>
    <row r="45" spans="1:7" s="14" customFormat="1" ht="15.6" x14ac:dyDescent="0.3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6" x14ac:dyDescent="0.3">
      <c r="A46" s="21" t="s">
        <v>38</v>
      </c>
    </row>
    <row r="47" spans="1:7" x14ac:dyDescent="0.25">
      <c r="A47" s="68" t="s">
        <v>61</v>
      </c>
      <c r="B47" s="68"/>
      <c r="C47" s="68"/>
      <c r="D47" s="68"/>
      <c r="E47" s="68"/>
      <c r="F47" s="68"/>
      <c r="G47" s="68"/>
    </row>
    <row r="48" spans="1:7" x14ac:dyDescent="0.25">
      <c r="A48" s="68" t="s">
        <v>39</v>
      </c>
      <c r="B48" s="68"/>
      <c r="C48" s="68"/>
      <c r="D48" s="68"/>
      <c r="E48" s="68"/>
      <c r="F48" s="68"/>
      <c r="G48" s="68"/>
    </row>
    <row r="49" spans="1:8" ht="16.5" customHeight="1" x14ac:dyDescent="0.25">
      <c r="A49" s="67"/>
      <c r="B49" s="67"/>
      <c r="C49" s="67"/>
      <c r="D49" s="67"/>
      <c r="E49" s="67"/>
      <c r="F49" s="67"/>
      <c r="G49" s="67"/>
    </row>
    <row r="50" spans="1:8" ht="15" customHeight="1" x14ac:dyDescent="0.25">
      <c r="A50" s="67"/>
      <c r="B50" s="67"/>
      <c r="C50" s="67"/>
      <c r="D50" s="67"/>
      <c r="E50" s="67"/>
      <c r="F50" s="67"/>
      <c r="G50" s="67"/>
    </row>
    <row r="51" spans="1:8" x14ac:dyDescent="0.25">
      <c r="B51" s="22"/>
      <c r="C51" s="22"/>
      <c r="D51" s="22"/>
    </row>
    <row r="53" spans="1:8" ht="15.6" x14ac:dyDescent="0.3">
      <c r="A53" s="77" t="s">
        <v>49</v>
      </c>
      <c r="B53" s="77"/>
      <c r="C53" s="77"/>
      <c r="D53" s="77"/>
      <c r="E53" s="77"/>
      <c r="F53" s="77"/>
      <c r="G53" s="77"/>
      <c r="H53" s="23"/>
    </row>
    <row r="54" spans="1:8" ht="15.6" x14ac:dyDescent="0.3">
      <c r="A54" s="80" t="s">
        <v>81</v>
      </c>
      <c r="B54" s="80"/>
      <c r="C54" s="80"/>
      <c r="D54" s="80"/>
      <c r="E54" s="80"/>
      <c r="F54" s="80"/>
      <c r="G54" s="80"/>
      <c r="H54" s="23"/>
    </row>
    <row r="55" spans="1:8" x14ac:dyDescent="0.25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6" x14ac:dyDescent="0.3">
      <c r="A56" s="70" t="s">
        <v>5</v>
      </c>
      <c r="B56" s="74" t="s">
        <v>6</v>
      </c>
      <c r="C56" s="76"/>
      <c r="D56" s="76"/>
      <c r="E56" s="76"/>
      <c r="F56" s="76"/>
      <c r="G56" s="76"/>
      <c r="H56" s="45"/>
    </row>
    <row r="57" spans="1:8" ht="15.6" x14ac:dyDescent="0.3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8" t="s">
        <v>30</v>
      </c>
    </row>
    <row r="58" spans="1:8" ht="15.6" x14ac:dyDescent="0.3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 t="s">
        <v>50</v>
      </c>
    </row>
    <row r="59" spans="1:8" ht="15.6" x14ac:dyDescent="0.3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6" x14ac:dyDescent="0.3">
      <c r="A60" s="32"/>
      <c r="B60" s="25"/>
      <c r="C60" s="25"/>
      <c r="D60" s="25"/>
      <c r="E60" s="25"/>
      <c r="G60" s="47"/>
      <c r="H60" s="63"/>
    </row>
    <row r="61" spans="1:8" x14ac:dyDescent="0.25">
      <c r="A61" s="1" t="s">
        <v>25</v>
      </c>
      <c r="B61" s="27"/>
      <c r="C61" s="27"/>
      <c r="D61" s="27"/>
      <c r="E61" s="27"/>
      <c r="F61" s="27"/>
      <c r="G61" s="27"/>
      <c r="H61" s="11"/>
    </row>
    <row r="62" spans="1:8" x14ac:dyDescent="0.25">
      <c r="A62" s="1" t="s">
        <v>24</v>
      </c>
      <c r="B62" s="27"/>
      <c r="C62" s="27"/>
      <c r="D62" s="27"/>
      <c r="E62" s="27"/>
      <c r="F62" s="27"/>
      <c r="G62" s="27"/>
      <c r="H62" s="11"/>
    </row>
    <row r="63" spans="1:8" x14ac:dyDescent="0.25">
      <c r="A63" s="1" t="s">
        <v>23</v>
      </c>
      <c r="B63" s="27"/>
      <c r="C63" s="27"/>
      <c r="D63" s="27"/>
      <c r="E63" s="27"/>
      <c r="F63" s="27"/>
      <c r="G63" s="27"/>
      <c r="H63" s="11"/>
    </row>
    <row r="64" spans="1:8" x14ac:dyDescent="0.25">
      <c r="A64" s="1" t="s">
        <v>29</v>
      </c>
      <c r="B64" s="27"/>
      <c r="C64" s="27"/>
      <c r="D64" s="27"/>
      <c r="E64" s="27"/>
      <c r="F64" s="27"/>
      <c r="G64" s="27"/>
      <c r="H64" s="11"/>
    </row>
    <row r="65" spans="1:9" ht="15.6" x14ac:dyDescent="0.3">
      <c r="A65" s="12" t="s">
        <v>26</v>
      </c>
      <c r="B65" s="28"/>
      <c r="C65" s="28"/>
      <c r="D65" s="28"/>
      <c r="E65" s="28"/>
      <c r="F65" s="28"/>
      <c r="G65" s="28"/>
      <c r="H65" s="13"/>
      <c r="I65" s="65"/>
    </row>
    <row r="66" spans="1:9" x14ac:dyDescent="0.25">
      <c r="A66" s="1" t="s">
        <v>27</v>
      </c>
      <c r="B66" s="27"/>
      <c r="C66" s="27"/>
      <c r="D66" s="27"/>
      <c r="E66" s="27"/>
      <c r="F66" s="27"/>
      <c r="G66" s="27"/>
      <c r="H66" s="11"/>
      <c r="I66" s="65"/>
    </row>
    <row r="67" spans="1:9" x14ac:dyDescent="0.25">
      <c r="A67" s="1" t="s">
        <v>28</v>
      </c>
      <c r="B67" s="27"/>
      <c r="C67" s="27"/>
      <c r="D67" s="27"/>
      <c r="E67" s="27"/>
      <c r="F67" s="27"/>
      <c r="G67" s="27"/>
      <c r="H67" s="11"/>
      <c r="I67" s="65"/>
    </row>
    <row r="68" spans="1:9" ht="15.6" x14ac:dyDescent="0.3">
      <c r="A68" s="12" t="s">
        <v>26</v>
      </c>
      <c r="B68" s="28"/>
      <c r="C68" s="28"/>
      <c r="D68" s="28"/>
      <c r="E68" s="28"/>
      <c r="F68" s="28"/>
      <c r="G68" s="28"/>
      <c r="H68" s="13"/>
      <c r="I68" s="31"/>
    </row>
    <row r="69" spans="1:9" ht="15.6" x14ac:dyDescent="0.3">
      <c r="A69" s="3"/>
      <c r="B69" s="46"/>
      <c r="C69" s="46"/>
      <c r="D69" s="46"/>
      <c r="E69" s="46"/>
      <c r="F69" s="46"/>
      <c r="G69" s="46"/>
      <c r="H69" s="64"/>
      <c r="I69" s="31"/>
    </row>
    <row r="70" spans="1:9" ht="15.6" x14ac:dyDescent="0.3">
      <c r="A70" s="16" t="s">
        <v>52</v>
      </c>
      <c r="B70" s="17"/>
      <c r="C70" s="17"/>
      <c r="D70" s="17"/>
      <c r="E70" s="17"/>
      <c r="F70" s="17"/>
      <c r="G70" s="17"/>
      <c r="H70" s="17"/>
      <c r="I70" s="62"/>
    </row>
    <row r="71" spans="1:9" ht="15.6" x14ac:dyDescent="0.3">
      <c r="A71" s="21" t="s">
        <v>38</v>
      </c>
      <c r="H71" s="23"/>
    </row>
    <row r="72" spans="1:9" x14ac:dyDescent="0.25">
      <c r="A72" s="79" t="s">
        <v>82</v>
      </c>
      <c r="B72" s="79"/>
      <c r="C72" s="79"/>
      <c r="D72" s="79"/>
      <c r="E72" s="79"/>
      <c r="F72" s="79"/>
      <c r="G72" s="79"/>
      <c r="H72" s="23"/>
      <c r="I72" s="31"/>
    </row>
    <row r="73" spans="1:9" x14ac:dyDescent="0.25">
      <c r="A73" s="68" t="s">
        <v>39</v>
      </c>
      <c r="B73" s="68"/>
      <c r="C73" s="68"/>
      <c r="D73" s="68"/>
      <c r="E73" s="68"/>
      <c r="F73" s="68"/>
      <c r="G73" s="68"/>
      <c r="H73" s="23"/>
      <c r="I73" s="30"/>
    </row>
    <row r="74" spans="1:9" x14ac:dyDescent="0.25">
      <c r="A74" s="68" t="s">
        <v>46</v>
      </c>
      <c r="B74" s="68"/>
      <c r="C74" s="68"/>
      <c r="D74" s="68"/>
      <c r="E74" s="68"/>
      <c r="F74" s="68"/>
      <c r="G74" s="68"/>
      <c r="H74" s="29"/>
      <c r="I74" s="30"/>
    </row>
    <row r="75" spans="1:9" x14ac:dyDescent="0.25">
      <c r="A75" s="1" t="s">
        <v>62</v>
      </c>
    </row>
    <row r="77" spans="1:9" ht="18" customHeight="1" x14ac:dyDescent="0.25"/>
    <row r="78" spans="1:9" ht="15.6" x14ac:dyDescent="0.3">
      <c r="A78" s="12"/>
      <c r="B78" s="41"/>
      <c r="C78" s="38"/>
    </row>
    <row r="79" spans="1:9" x14ac:dyDescent="0.25">
      <c r="B79" s="40"/>
      <c r="C79" s="42"/>
    </row>
    <row r="80" spans="1:9" x14ac:dyDescent="0.25">
      <c r="B80" s="39"/>
      <c r="C80" s="38"/>
    </row>
    <row r="81" spans="1:3" ht="15.6" x14ac:dyDescent="0.3">
      <c r="A81" s="12"/>
      <c r="B81" s="40"/>
      <c r="C81" s="38"/>
    </row>
    <row r="82" spans="1:3" ht="15.6" x14ac:dyDescent="0.3">
      <c r="A82" s="12"/>
      <c r="B82" s="41"/>
      <c r="C82" s="38"/>
    </row>
    <row r="83" spans="1:3" x14ac:dyDescent="0.25">
      <c r="B83" s="38"/>
      <c r="C83" s="38"/>
    </row>
  </sheetData>
  <mergeCells count="23"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</mergeCells>
  <pageMargins left="0.511811024" right="0.511811024" top="0.78740157499999996" bottom="0.78740157499999996" header="0.31496062000000002" footer="0.31496062000000002"/>
  <pageSetup paperSize="9"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topLeftCell="A20" zoomScale="80" zoomScaleNormal="80" workbookViewId="0">
      <selection activeCell="B52" sqref="B52"/>
    </sheetView>
  </sheetViews>
  <sheetFormatPr defaultColWidth="9.109375" defaultRowHeight="15" x14ac:dyDescent="0.25"/>
  <cols>
    <col min="1" max="1" width="55.6640625" style="1" customWidth="1"/>
    <col min="2" max="2" width="23.6640625" style="2" bestFit="1" customWidth="1"/>
    <col min="3" max="6" width="20.6640625" style="2" customWidth="1"/>
    <col min="7" max="7" width="22" style="2" customWidth="1"/>
    <col min="8" max="8" width="9.109375" style="1"/>
    <col min="9" max="9" width="20.88671875" style="1" bestFit="1" customWidth="1"/>
    <col min="10" max="11" width="16.5546875" style="1" bestFit="1" customWidth="1"/>
    <col min="12" max="12" width="14.5546875" style="1" bestFit="1" customWidth="1"/>
    <col min="13" max="16384" width="9.109375" style="1"/>
  </cols>
  <sheetData>
    <row r="2" spans="1:7" ht="122.25" customHeight="1" x14ac:dyDescent="0.25"/>
    <row r="3" spans="1:7" ht="15.6" x14ac:dyDescent="0.3">
      <c r="A3" s="69" t="s">
        <v>58</v>
      </c>
      <c r="B3" s="69"/>
      <c r="C3" s="69"/>
      <c r="D3" s="69"/>
      <c r="E3" s="69"/>
      <c r="F3" s="69"/>
      <c r="G3" s="69"/>
    </row>
    <row r="4" spans="1:7" ht="15.6" x14ac:dyDescent="0.3">
      <c r="A4" s="69" t="s">
        <v>0</v>
      </c>
      <c r="B4" s="69"/>
      <c r="C4" s="69"/>
      <c r="D4" s="69"/>
      <c r="E4" s="69"/>
      <c r="F4" s="69"/>
      <c r="G4" s="69"/>
    </row>
    <row r="5" spans="1:7" ht="15.6" x14ac:dyDescent="0.3">
      <c r="A5" s="69" t="s">
        <v>91</v>
      </c>
      <c r="B5" s="69"/>
      <c r="C5" s="69"/>
      <c r="D5" s="69"/>
      <c r="E5" s="69"/>
      <c r="F5" s="69"/>
      <c r="G5" s="69"/>
    </row>
    <row r="8" spans="1:7" ht="15.6" x14ac:dyDescent="0.3">
      <c r="A8" s="77" t="s">
        <v>3</v>
      </c>
      <c r="B8" s="77"/>
      <c r="C8" s="77"/>
      <c r="D8" s="77"/>
      <c r="E8" s="77"/>
      <c r="F8" s="77"/>
      <c r="G8" s="77"/>
    </row>
    <row r="9" spans="1:7" ht="15.6" x14ac:dyDescent="0.3">
      <c r="A9" s="77" t="s">
        <v>4</v>
      </c>
      <c r="B9" s="77"/>
      <c r="C9" s="77"/>
      <c r="D9" s="77"/>
      <c r="E9" s="77"/>
      <c r="F9" s="77"/>
      <c r="G9" s="77"/>
    </row>
    <row r="10" spans="1:7" ht="15.6" x14ac:dyDescent="0.3">
      <c r="A10" s="82">
        <v>2026</v>
      </c>
      <c r="B10" s="82"/>
      <c r="C10" s="82"/>
      <c r="D10" s="82"/>
      <c r="E10" s="82"/>
      <c r="F10" s="82"/>
      <c r="G10" s="82"/>
    </row>
    <row r="11" spans="1:7" ht="15.6" x14ac:dyDescent="0.3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6" x14ac:dyDescent="0.3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6" x14ac:dyDescent="0.3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6" x14ac:dyDescent="0.3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6" x14ac:dyDescent="0.3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6" x14ac:dyDescent="0.3">
      <c r="A16" s="10"/>
      <c r="B16" s="8"/>
      <c r="C16" s="8"/>
      <c r="D16" s="8"/>
      <c r="E16" s="8"/>
      <c r="F16" s="8"/>
      <c r="G16" s="8"/>
    </row>
    <row r="17" spans="1:12" x14ac:dyDescent="0.25">
      <c r="A17" s="1" t="s">
        <v>25</v>
      </c>
      <c r="B17" s="11">
        <f>JAN!B17+FEV!B17+MAR!B17+ABR!B17+MAI!B17+JUN!B17+JUL!B17+AGO!B17+SET!B17+OUT!B17+NOV!B17+DEZ!B17</f>
        <v>6728273.6358599998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59259.311969999995</v>
      </c>
      <c r="G17" s="11">
        <f>JAN!G17+FEV!G17+MAR!G17+ABR!G17+MAI!G17+JUN!G17+JUL!G17+AGO!G17+SET!G17+OUT!G17+NOV!G17+DEZ!G17</f>
        <v>6669014.3238900006</v>
      </c>
      <c r="I17" s="6"/>
      <c r="J17" s="6"/>
      <c r="K17" s="6"/>
    </row>
    <row r="18" spans="1:12" x14ac:dyDescent="0.25">
      <c r="A18" s="1" t="s">
        <v>24</v>
      </c>
      <c r="B18" s="11">
        <f>JAN!B18+FEV!B18+MAR!B18+ABR!B18+MAI!B18+JUN!B18+JUL!B18+AGO!B18+SET!B18+OUT!B18+NOV!B18+DEZ!B18</f>
        <v>82763255.401429996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374.61766999999998</v>
      </c>
      <c r="F18" s="11">
        <f>JAN!F18+FEV!F18+MAR!F18+ABR!F18+MAI!F18+JUN!F18+JUL!F18+AGO!F18+SET!F18+OUT!F18+NOV!F18+DEZ!F18</f>
        <v>9340089.2899200004</v>
      </c>
      <c r="G18" s="11">
        <f>JAN!G18+FEV!G18+MAR!G18+ABR!G18+MAI!G18+JUN!G18+JUL!G18+AGO!G18+SET!G18+OUT!G18+NOV!G18+DEZ!G18</f>
        <v>73422791.493839994</v>
      </c>
      <c r="I18" s="6"/>
      <c r="J18" s="6"/>
      <c r="K18" s="6"/>
    </row>
    <row r="19" spans="1:12" x14ac:dyDescent="0.25">
      <c r="A19" s="1" t="s">
        <v>23</v>
      </c>
      <c r="B19" s="11">
        <f>JAN!B19+FEV!B19+MAR!B19+ABR!B19+MAI!B19+JUN!B19+JUL!B19+AGO!B19+SET!B19+OUT!B19+NOV!B19+DEZ!B19</f>
        <v>104636595.351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1150192.8608800001</v>
      </c>
      <c r="G19" s="11">
        <f>JAN!G19+FEV!G19+MAR!G19+ABR!G19+MAI!G19+JUN!G19+JUL!G19+AGO!G19+SET!G19+OUT!G19+NOV!G19+DEZ!G19</f>
        <v>103486402.49011999</v>
      </c>
      <c r="I19" s="6"/>
      <c r="J19" s="6"/>
      <c r="K19" s="6"/>
    </row>
    <row r="20" spans="1:12" x14ac:dyDescent="0.25">
      <c r="A20" s="1" t="s">
        <v>29</v>
      </c>
      <c r="B20" s="11">
        <f>JAN!B20+FEV!B20+MAR!B20+ABR!B20+MAI!B20+JUN!B20+JUL!B20+AGO!B20+SET!B20+OUT!B20+NOV!B20+DEZ!B20</f>
        <v>3222608.0951700001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10302.970150000001</v>
      </c>
      <c r="G20" s="11">
        <f>JAN!G20+FEV!G20+MAR!G20+ABR!G20+MAI!G20+JUN!G20+JUL!G20+AGO!G20+SET!G20+OUT!G20+NOV!G20+DEZ!G20</f>
        <v>3212305.1250200002</v>
      </c>
      <c r="I20" s="6"/>
      <c r="J20" s="6"/>
      <c r="K20" s="6"/>
    </row>
    <row r="21" spans="1:12" s="14" customFormat="1" ht="15.6" x14ac:dyDescent="0.3">
      <c r="A21" s="12" t="s">
        <v>26</v>
      </c>
      <c r="B21" s="13">
        <f>SUM(B17:B20)</f>
        <v>197350732.48345998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374.61766999999998</v>
      </c>
      <c r="F21" s="13">
        <f t="shared" si="0"/>
        <v>10559844.43292</v>
      </c>
      <c r="G21" s="13">
        <f>JAN!G21+FEV!G21+MAR!G21+ABR!G21+MAI!G21+JUN!G21+JUL!G21+AGO!G21+SET!G21+OUT!G21+NOV!G21+DEZ!G21</f>
        <v>186790513.43286997</v>
      </c>
      <c r="I21" s="34"/>
      <c r="J21" s="35"/>
      <c r="K21" s="6"/>
    </row>
    <row r="22" spans="1:12" x14ac:dyDescent="0.25">
      <c r="A22" s="1" t="s">
        <v>27</v>
      </c>
      <c r="B22" s="11">
        <f>JAN!B22+FEV!B22+MAR!B22+ABR!B22+MAI!B22+JUN!B22+JUL!B22+AGO!B22+SET!B22+OUT!B22+NOV!B22+DEZ!B22</f>
        <v>14699348.929190001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665039.48921999999</v>
      </c>
      <c r="G22" s="11">
        <f>JAN!G22+FEV!G22+MAR!G22+ABR!G22+MAI!G22+JUN!G22+JUL!G22+AGO!G22+SET!G22+OUT!G22+NOV!G22+DEZ!G22</f>
        <v>14034309.439970002</v>
      </c>
      <c r="I22" s="6"/>
      <c r="J22" s="6"/>
      <c r="K22" s="6"/>
    </row>
    <row r="23" spans="1:12" x14ac:dyDescent="0.25">
      <c r="A23" s="1" t="s">
        <v>28</v>
      </c>
      <c r="B23" s="11">
        <f>JAN!B23+FEV!B23+MAR!B23+ABR!B23+MAI!B23+JUN!B23+JUL!B23+AGO!B23+SET!B23+OUT!B23+NOV!B23+DEZ!B23</f>
        <v>285224.54888000002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687.19288000000006</v>
      </c>
      <c r="G23" s="11">
        <f>JAN!G23+FEV!G23+MAR!G23+ABR!G23+MAI!G23+JUN!G23+JUL!G23+AGO!G23+SET!G23+OUT!G23+NOV!G23+DEZ!G23</f>
        <v>284537.35600000003</v>
      </c>
      <c r="I23" s="6"/>
      <c r="J23" s="6"/>
      <c r="K23" s="6"/>
    </row>
    <row r="24" spans="1:12" s="14" customFormat="1" ht="15.6" x14ac:dyDescent="0.3">
      <c r="A24" s="12" t="s">
        <v>26</v>
      </c>
      <c r="B24" s="13">
        <f>SUM(B22:B23)</f>
        <v>14984573.47807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665726.68210000009</v>
      </c>
      <c r="G24" s="13">
        <f>JAN!G24+FEV!G24+MAR!G24+ABR!G24+MAI!G24+JUN!G24+JUL!G24+AGO!G24+SET!G24+OUT!G24+NOV!G24+DEZ!G24</f>
        <v>14318846.79597</v>
      </c>
      <c r="I24" s="6"/>
      <c r="J24" s="6"/>
      <c r="K24" s="6"/>
    </row>
    <row r="25" spans="1:12" x14ac:dyDescent="0.25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6" x14ac:dyDescent="0.3">
      <c r="A26" s="16" t="s">
        <v>2</v>
      </c>
      <c r="B26" s="17">
        <f>B24+B21</f>
        <v>212335305.96152997</v>
      </c>
      <c r="C26" s="17">
        <f t="shared" ref="C26:F26" si="1">C24+C21</f>
        <v>0</v>
      </c>
      <c r="D26" s="17">
        <f t="shared" si="1"/>
        <v>0</v>
      </c>
      <c r="E26" s="17">
        <f t="shared" si="1"/>
        <v>374.61766999999998</v>
      </c>
      <c r="F26" s="17">
        <f t="shared" si="1"/>
        <v>11225571.115019999</v>
      </c>
      <c r="G26" s="17">
        <f>JAN!G26+FEV!G26+MAR!G26+ABR!G26+MAI!G26+JUN!G26+JUL!G26+AGO!G26+SET!G26+OUT!G26+NOV!G26+DEZ!G26</f>
        <v>201109360.22883999</v>
      </c>
      <c r="I26" s="6"/>
      <c r="J26" s="6"/>
      <c r="K26" s="6"/>
      <c r="L26" s="44"/>
    </row>
    <row r="27" spans="1:12" ht="15.6" x14ac:dyDescent="0.3">
      <c r="A27" s="14"/>
      <c r="I27" s="6"/>
      <c r="J27" s="6"/>
      <c r="K27" s="6"/>
    </row>
    <row r="28" spans="1:12" ht="15.6" x14ac:dyDescent="0.3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6" x14ac:dyDescent="0.3">
      <c r="A29" s="70" t="s">
        <v>5</v>
      </c>
      <c r="B29" s="71" t="s">
        <v>6</v>
      </c>
      <c r="C29" s="72"/>
      <c r="D29" s="72"/>
      <c r="E29" s="73"/>
      <c r="F29" s="73"/>
      <c r="G29" s="73"/>
      <c r="I29" s="43"/>
      <c r="J29" s="6"/>
      <c r="K29" s="6"/>
    </row>
    <row r="30" spans="1:12" ht="15.6" x14ac:dyDescent="0.3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  <c r="J30" s="6"/>
      <c r="K30" s="6"/>
    </row>
    <row r="31" spans="1:12" ht="15.6" x14ac:dyDescent="0.3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6" x14ac:dyDescent="0.3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6" x14ac:dyDescent="0.3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5">
      <c r="A34" s="1" t="s">
        <v>25</v>
      </c>
      <c r="B34" s="11">
        <f>JAN!B34+FEV!B34+MAR!B34+ABR!B34+MAI!B34+JUN!B34+JUL!B34+AGO!B34+SET!B34+OUT!B34+NOV!B34+DEZ!B34</f>
        <v>1500528.22287525</v>
      </c>
      <c r="C34" s="11">
        <f>JAN!C34+FEV!C34+MAR!C34+ABR!C34+MAI!C34+JUN!C34+JUL!C34+AGO!C34+SET!C34+OUT!C34+NOV!C34+DEZ!C34</f>
        <v>1433838.07963635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120042.25783002001</v>
      </c>
      <c r="F34" s="11">
        <f>JAN!F34+FEV!F34+MAR!F34+ABR!F34+MAI!F34+JUN!F34+JUL!F34+AGO!F34+SET!F34+OUT!F34+NOV!F34+DEZ!F34</f>
        <v>40014.085943340004</v>
      </c>
      <c r="G34" s="11">
        <f>JAN!G34+FEV!G34+MAR!G34+ABR!G34+MAI!G34+JUN!G34+JUL!G34+AGO!G34+SET!G34+OUT!G34+NOV!G34+DEZ!G34</f>
        <v>40014.085943340004</v>
      </c>
      <c r="J34" s="6"/>
      <c r="K34" s="6"/>
    </row>
    <row r="35" spans="1:11" x14ac:dyDescent="0.25">
      <c r="A35" s="1" t="s">
        <v>24</v>
      </c>
      <c r="B35" s="11">
        <f>JAN!B35+FEV!B35+MAR!B35+ABR!B35+MAI!B35+JUN!B35+JUL!B35+AGO!B35+SET!B35+OUT!B35+NOV!B35+DEZ!B35</f>
        <v>16520128.086114001</v>
      </c>
      <c r="C35" s="11">
        <f>JAN!C35+FEV!C35+MAR!C35+ABR!C35+MAI!C35+JUN!C35+JUL!C35+AGO!C35+SET!C35+OUT!C35+NOV!C35+DEZ!C35</f>
        <v>15785900.171175599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1321610.2468891202</v>
      </c>
      <c r="F35" s="11">
        <f>JAN!F35+FEV!F35+MAR!F35+ABR!F35+MAI!F35+JUN!F35+JUL!F35+AGO!F35+SET!F35+OUT!F35+NOV!F35+DEZ!F35</f>
        <v>440536.74896303995</v>
      </c>
      <c r="G35" s="11">
        <f>JAN!G35+FEV!G35+MAR!G35+ABR!G35+MAI!G35+JUN!G35+JUL!G35+AGO!G35+SET!G35+OUT!G35+NOV!G35+DEZ!G35</f>
        <v>440536.74896303995</v>
      </c>
      <c r="J35" s="6"/>
      <c r="K35" s="6"/>
    </row>
    <row r="36" spans="1:11" x14ac:dyDescent="0.25">
      <c r="A36" s="1" t="s">
        <v>23</v>
      </c>
      <c r="B36" s="11">
        <f>JAN!B36+FEV!B36+MAR!B36+ABR!B36+MAI!B36+JUN!B36+JUL!B36+AGO!B36+SET!B36+OUT!B36+NOV!B36+DEZ!B36</f>
        <v>23284440.560277</v>
      </c>
      <c r="C36" s="11">
        <f>JAN!C36+FEV!C36+MAR!C36+ABR!C36+MAI!C36+JUN!C36+JUL!C36+AGO!C36+SET!C36+OUT!C36+NOV!C36+DEZ!C36</f>
        <v>22249576.535375796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1862755.2448221603</v>
      </c>
      <c r="F36" s="11">
        <f>JAN!F36+FEV!F36+MAR!F36+ABR!F36+MAI!F36+JUN!F36+JUL!F36+AGO!F36+SET!F36+OUT!F36+NOV!F36+DEZ!F36</f>
        <v>620918.41494071996</v>
      </c>
      <c r="G36" s="11">
        <f>JAN!G36+FEV!G36+MAR!G36+ABR!G36+MAI!G36+JUN!G36+JUL!G36+AGO!G36+SET!G36+OUT!G36+NOV!G36+DEZ!G36</f>
        <v>620918.41494071996</v>
      </c>
      <c r="J36" s="6"/>
      <c r="K36" s="6"/>
    </row>
    <row r="37" spans="1:11" x14ac:dyDescent="0.25">
      <c r="A37" s="1" t="s">
        <v>29</v>
      </c>
      <c r="B37" s="11">
        <f>JAN!B37+FEV!B37+MAR!B37+ABR!B37+MAI!B37+JUN!B37+JUL!B37+AGO!B37+SET!B37+OUT!B37+NOV!B37+DEZ!B37</f>
        <v>722768.6531295001</v>
      </c>
      <c r="C37" s="11">
        <f>JAN!C37+FEV!C37+MAR!C37+ABR!C37+MAI!C37+JUN!C37+JUL!C37+AGO!C37+SET!C37+OUT!C37+NOV!C37+DEZ!C37</f>
        <v>690645.60187930008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57821.49225036001</v>
      </c>
      <c r="F37" s="11">
        <f>JAN!F37+FEV!F37+MAR!F37+ABR!F37+MAI!F37+JUN!F37+JUL!F37+AGO!F37+SET!F37+OUT!F37+NOV!F37+DEZ!F37</f>
        <v>19273.830750120003</v>
      </c>
      <c r="G37" s="11">
        <f>JAN!G37+FEV!G37+MAR!G37+ABR!G37+MAI!G37+JUN!G37+JUL!G37+AGO!G37+SET!G37+OUT!G37+NOV!G37+DEZ!G37</f>
        <v>19273.830750120003</v>
      </c>
      <c r="J37" s="6"/>
      <c r="K37" s="6"/>
    </row>
    <row r="38" spans="1:11" s="14" customFormat="1" ht="15.6" x14ac:dyDescent="0.3">
      <c r="A38" s="12" t="s">
        <v>26</v>
      </c>
      <c r="B38" s="11">
        <f>JAN!B38+FEV!B38+MAR!B38+ABR!B38+MAI!B38+JUN!B38+JUL!B38+AGO!B38+SET!B38+OUT!B38+NOV!B38+DEZ!B38</f>
        <v>42027865.522395752</v>
      </c>
      <c r="C38" s="11">
        <f>JAN!C38+FEV!C38+MAR!C38+ABR!C38+MAI!C38+JUN!C38+JUL!C38+AGO!C38+SET!C38+OUT!C38+NOV!C38+DEZ!C38</f>
        <v>40159960.388067052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3362229.2417916604</v>
      </c>
      <c r="F38" s="11">
        <f>JAN!F38+FEV!F38+MAR!F38+ABR!F38+MAI!F38+JUN!F38+JUL!F38+AGO!F38+SET!F38+OUT!F38+NOV!F38+DEZ!F38</f>
        <v>1120743.08059722</v>
      </c>
      <c r="G38" s="11">
        <f>JAN!G38+FEV!G38+MAR!G38+ABR!G38+MAI!G38+JUN!G38+JUL!G38+AGO!G38+SET!G38+OUT!G38+NOV!G38+DEZ!G38</f>
        <v>1120743.08059722</v>
      </c>
      <c r="I38" s="1"/>
      <c r="J38" s="6"/>
      <c r="K38" s="6"/>
    </row>
    <row r="39" spans="1:11" x14ac:dyDescent="0.25">
      <c r="A39" s="1" t="s">
        <v>27</v>
      </c>
      <c r="B39" s="11">
        <f>JAN!B39+FEV!B39+MAR!B39+ABR!B39+MAI!B39+JUN!B39+JUL!B39+AGO!B39+SET!B39+OUT!B39+NOV!B39+DEZ!B39</f>
        <v>3157719.6239932505</v>
      </c>
      <c r="C39" s="11">
        <f>JAN!C39+FEV!C39+MAR!C39+ABR!C39+MAI!C39+JUN!C39+JUL!C39+AGO!C39+SET!C39+OUT!C39+NOV!C39+DEZ!C39</f>
        <v>3017376.5295935501</v>
      </c>
      <c r="D39" s="11">
        <f>JAN!D39+FEV!D39+MAR!D39+ABR!D39+MAI!D39+JUN!D39+JUL!D39+AGO!D39+SET!D39+OUT!D39+NOV!D39+DEZ!D39</f>
        <v>1403430.9439970001</v>
      </c>
      <c r="E39" s="11">
        <f>JAN!E39+FEV!E39+MAR!E39+ABR!E39+MAI!E39+JUN!E39+JUL!E39+AGO!E39+SET!E39+OUT!E39+NOV!E39+DEZ!E39</f>
        <v>252617.56991946005</v>
      </c>
      <c r="F39" s="11">
        <f>JAN!F39+FEV!F39+MAR!F39+ABR!F39+MAI!F39+JUN!F39+JUL!F39+AGO!F39+SET!F39+OUT!F39+NOV!F39+DEZ!F39</f>
        <v>84205.856639820006</v>
      </c>
      <c r="G39" s="11">
        <f>JAN!G39+FEV!G39+MAR!G39+ABR!G39+MAI!G39+JUN!G39+JUL!G39+AGO!G39+SET!G39+OUT!G39+NOV!G39+DEZ!G39</f>
        <v>84205.856639820006</v>
      </c>
      <c r="J39" s="6"/>
      <c r="K39" s="6"/>
    </row>
    <row r="40" spans="1:11" x14ac:dyDescent="0.25">
      <c r="A40" s="1" t="s">
        <v>28</v>
      </c>
      <c r="B40" s="11">
        <f>JAN!B40+FEV!B40+MAR!B40+ABR!B40+MAI!B40+JUN!B40+JUL!B40+AGO!B40+SET!B40+OUT!B40+NOV!B40+DEZ!B40</f>
        <v>64020.905100000004</v>
      </c>
      <c r="C40" s="11">
        <f>JAN!C40+FEV!C40+MAR!C40+ABR!C40+MAI!C40+JUN!C40+JUL!C40+AGO!C40+SET!C40+OUT!C40+NOV!C40+DEZ!C40</f>
        <v>61175.531539999996</v>
      </c>
      <c r="D40" s="11">
        <f>JAN!D40+FEV!D40+MAR!D40+ABR!D40+MAI!D40+JUN!D40+JUL!D40+AGO!D40+SET!D40+OUT!D40+NOV!D40+DEZ!D40</f>
        <v>28453.7356</v>
      </c>
      <c r="E40" s="11">
        <f>JAN!E40+FEV!E40+MAR!E40+ABR!E40+MAI!E40+JUN!E40+JUL!E40+AGO!E40+SET!E40+OUT!E40+NOV!E40+DEZ!E40</f>
        <v>5121.6724080000004</v>
      </c>
      <c r="F40" s="11">
        <f>JAN!F40+FEV!F40+MAR!F40+ABR!F40+MAI!F40+JUN!F40+JUL!F40+AGO!F40+SET!F40+OUT!F40+NOV!F40+DEZ!F40</f>
        <v>1707.224136</v>
      </c>
      <c r="G40" s="11">
        <f>JAN!G40+FEV!G40+MAR!G40+ABR!G40+MAI!G40+JUN!G40+JUL!G40+AGO!G40+SET!G40+OUT!G40+NOV!G40+DEZ!G40</f>
        <v>1707.224136</v>
      </c>
      <c r="J40" s="6"/>
      <c r="K40" s="6"/>
    </row>
    <row r="41" spans="1:11" s="14" customFormat="1" ht="15.6" x14ac:dyDescent="0.3">
      <c r="A41" s="12" t="s">
        <v>26</v>
      </c>
      <c r="B41" s="13">
        <f>JAN!B41+FEV!B41+MAR!B41+ABR!B41+MAI!B41+JUN!B41+JUL!B41+AGO!B41+SET!B41+OUT!B41+NOV!B41+DEZ!B41</f>
        <v>3221740.5290932502</v>
      </c>
      <c r="C41" s="13">
        <f>JAN!C41+FEV!C41+MAR!C41+ABR!C41+MAI!C41+JUN!C41+JUL!C41+AGO!C41+SET!C41+OUT!C41+NOV!C41+DEZ!C41</f>
        <v>3078552.0611335505</v>
      </c>
      <c r="D41" s="13">
        <f>JAN!D41+FEV!D41+MAR!D41+ABR!D41+MAI!D41+JUN!D41+JUL!D41+AGO!D41+SET!D41+OUT!D41+NOV!D41+DEZ!D41</f>
        <v>1431884.6795970001</v>
      </c>
      <c r="E41" s="13">
        <f>JAN!E41+FEV!E41+MAR!E41+ABR!E41+MAI!E41+JUN!E41+JUL!E41+AGO!E41+SET!E41+OUT!E41+NOV!E41+DEZ!E41</f>
        <v>257739.24232746003</v>
      </c>
      <c r="F41" s="13">
        <f>JAN!F41+FEV!F41+MAR!F41+ABR!F41+MAI!F41+JUN!F41+JUL!F41+AGO!F41+SET!F41+OUT!F41+NOV!F41+DEZ!F41</f>
        <v>85913.08077582001</v>
      </c>
      <c r="G41" s="13">
        <f>JAN!G41+FEV!G41+MAR!G41+ABR!G41+MAI!G41+JUN!G41+JUL!G41+AGO!G41+SET!G41+OUT!G41+NOV!G41+DEZ!G41</f>
        <v>85913.08077582001</v>
      </c>
      <c r="I41" s="1"/>
      <c r="J41" s="6"/>
      <c r="K41" s="6"/>
    </row>
    <row r="42" spans="1:11" s="14" customFormat="1" ht="15.6" x14ac:dyDescent="0.3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5">
      <c r="A43" s="19" t="s">
        <v>45</v>
      </c>
      <c r="B43" s="11">
        <f>JAN!B43+FEV!B43+MAR!B43+ABR!B43+MAI!B43+JUN!B43+JUL!B43+AGO!B43+SET!B43+OUT!B43+NOV!B43+DEZ!B43</f>
        <v>9049921.2102978006</v>
      </c>
      <c r="C43" s="11">
        <f>JAN!C43+FEV!C43+MAR!C43+ABR!C43+MAI!C43+JUN!C43+JUL!C43+AGO!C43+SET!C43+OUT!C43+NOV!C43+DEZ!C43</f>
        <v>8647702.4898401201</v>
      </c>
      <c r="D43" s="11">
        <f>JAN!D43+FEV!D43+MAR!D43+ABR!D43+MAI!D43+JUN!D43+JUL!D43+AGO!D43+SET!D43+OUT!D43+NOV!D43+DEZ!D43</f>
        <v>286376.93591940007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5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6" x14ac:dyDescent="0.3">
      <c r="A45" s="16" t="s">
        <v>2</v>
      </c>
      <c r="B45" s="17">
        <f>JAN!B45+FEV!B45+MAR!B45+ABR!B45+MAI!B45+JUN!B45+JUL!B45+AGO!B45+SET!B45+OUT!B45+NOV!B45+DEZ!B45</f>
        <v>36199684.841191202</v>
      </c>
      <c r="C45" s="17">
        <f>JAN!C45+FEV!C45+MAR!C45+ABR!C45+MAI!C45+JUN!C45+JUL!C45+AGO!C45+SET!C45+OUT!C45+NOV!C45+DEZ!C45</f>
        <v>34590809.95936048</v>
      </c>
      <c r="D45" s="17">
        <f>JAN!D45+FEV!D45+MAR!D45+ABR!D45+MAI!D45+JUN!D45+JUL!D45+AGO!D45+SET!D45+OUT!D45+NOV!D45+DEZ!D45</f>
        <v>1145507.7436776003</v>
      </c>
      <c r="E45" s="17">
        <f>JAN!E45+FEV!E45+MAR!E45+ABR!E45+MAI!E45+JUN!E45+JUL!E45+AGO!E45+SET!E45+OUT!E45+NOV!E45+DEZ!E45</f>
        <v>3619968.4841191205</v>
      </c>
      <c r="F45" s="17">
        <f>JAN!F45+FEV!F45+MAR!F45+ABR!F45+MAI!F45+JUN!F45+JUL!F45+AGO!F45+SET!F45+OUT!F45+NOV!F45+DEZ!F45</f>
        <v>1206656.1613730399</v>
      </c>
      <c r="G45" s="17">
        <f>JAN!G45+FEV!G45+MAR!G45+ABR!G45+MAI!G45+JUN!G45+JUL!G45+AGO!G45+SET!G45+OUT!G45+NOV!G45+DEZ!G45</f>
        <v>1206656.1613730399</v>
      </c>
      <c r="I45" s="1"/>
      <c r="J45" s="6"/>
      <c r="K45" s="6"/>
    </row>
    <row r="46" spans="1:11" ht="15.6" x14ac:dyDescent="0.3">
      <c r="A46" s="21" t="s">
        <v>38</v>
      </c>
      <c r="J46" s="6"/>
      <c r="K46" s="6"/>
    </row>
    <row r="47" spans="1:11" x14ac:dyDescent="0.25">
      <c r="A47" s="43" t="str">
        <f ca="1">CONCATENATE("Receita classificada referente ao período de 21/12/2025 a ", TEXT(DATE(YEAR(TODAY()),MONTH(TODAY()-30),20),"DD/MM/AA"))</f>
        <v>Receita classificada referente ao período de 21/12/2025 a 20/02/26</v>
      </c>
      <c r="B47" s="43"/>
      <c r="C47" s="43"/>
      <c r="D47" s="43"/>
      <c r="E47" s="43"/>
      <c r="F47" s="43"/>
      <c r="G47" s="43"/>
    </row>
    <row r="48" spans="1:11" x14ac:dyDescent="0.25">
      <c r="A48" s="68" t="s">
        <v>39</v>
      </c>
      <c r="B48" s="68"/>
      <c r="C48" s="68"/>
      <c r="D48" s="68"/>
      <c r="E48" s="68"/>
      <c r="F48" s="68"/>
      <c r="G48" s="68"/>
    </row>
    <row r="50" spans="1:3" ht="15.6" x14ac:dyDescent="0.3">
      <c r="A50" s="36" t="s">
        <v>55</v>
      </c>
      <c r="B50" s="33">
        <f>JUL!H69</f>
        <v>0</v>
      </c>
    </row>
    <row r="52" spans="1:3" ht="15.6" x14ac:dyDescent="0.3">
      <c r="A52" s="16" t="s">
        <v>59</v>
      </c>
      <c r="B52" s="37">
        <f>SET!F119</f>
        <v>0</v>
      </c>
    </row>
    <row r="54" spans="1:3" ht="15.6" x14ac:dyDescent="0.3">
      <c r="A54" s="16" t="s">
        <v>56</v>
      </c>
      <c r="B54" s="37">
        <f>DEZ!H70</f>
        <v>0</v>
      </c>
    </row>
    <row r="55" spans="1:3" x14ac:dyDescent="0.25">
      <c r="A55" s="23"/>
      <c r="B55" s="23"/>
      <c r="C55" s="23"/>
    </row>
    <row r="56" spans="1:3" x14ac:dyDescent="0.25">
      <c r="A56" s="23"/>
      <c r="B56" s="23"/>
      <c r="C56" s="23"/>
    </row>
    <row r="57" spans="1:3" x14ac:dyDescent="0.25">
      <c r="A57" s="23"/>
      <c r="B57" s="23"/>
      <c r="C57" s="23"/>
    </row>
    <row r="58" spans="1:3" x14ac:dyDescent="0.25">
      <c r="A58" s="23"/>
      <c r="B58" s="23"/>
      <c r="C58" s="23"/>
    </row>
    <row r="59" spans="1:3" x14ac:dyDescent="0.25">
      <c r="A59" s="23"/>
      <c r="B59" s="23"/>
      <c r="C59" s="23"/>
    </row>
    <row r="60" spans="1:3" x14ac:dyDescent="0.25">
      <c r="A60" s="23"/>
      <c r="B60" s="23"/>
      <c r="C60" s="23"/>
    </row>
    <row r="61" spans="1:3" x14ac:dyDescent="0.25">
      <c r="A61" s="23"/>
      <c r="B61" s="23"/>
      <c r="C61" s="23"/>
    </row>
    <row r="62" spans="1:3" x14ac:dyDescent="0.25">
      <c r="A62" s="23"/>
      <c r="B62" s="23"/>
      <c r="C62" s="23"/>
    </row>
  </sheetData>
  <mergeCells count="13">
    <mergeCell ref="A10:G10"/>
    <mergeCell ref="A3:G3"/>
    <mergeCell ref="A4:G4"/>
    <mergeCell ref="A5:G5"/>
    <mergeCell ref="A8:G8"/>
    <mergeCell ref="A9:G9"/>
    <mergeCell ref="A48:G48"/>
    <mergeCell ref="A12:A15"/>
    <mergeCell ref="B12:G12"/>
    <mergeCell ref="A29:A32"/>
    <mergeCell ref="B29:G29"/>
    <mergeCell ref="C30:D30"/>
    <mergeCell ref="E30:G30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12</vt:i4>
      </vt:variant>
    </vt:vector>
  </HeadingPairs>
  <TitlesOfParts>
    <vt:vector size="25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2026 Acumulado</vt:lpstr>
      <vt:lpstr>ABR!Area_de_impressao</vt:lpstr>
      <vt:lpstr>AGO!Area_de_impressao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Vinicius Camargo Araujo</cp:lastModifiedBy>
  <cp:lastPrinted>2026-03-05T19:55:25Z</cp:lastPrinted>
  <dcterms:created xsi:type="dcterms:W3CDTF">2005-03-24T13:45:42Z</dcterms:created>
  <dcterms:modified xsi:type="dcterms:W3CDTF">2026-03-05T19:55:34Z</dcterms:modified>
</cp:coreProperties>
</file>